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ácia" sheetId="2" r:id="rId2"/>
    <sheet name="Prehľad" sheetId="3" r:id="rId3"/>
  </sheets>
  <definedNames>
    <definedName name="Excel_BuiltIn__FilterDatabase">#REF!</definedName>
    <definedName name="Excel_BuiltIn_Print_Area">'Krycí list'!$A:$J</definedName>
    <definedName name="Excel_BuiltIn_Print_Area1">'Prehľad'!$A:$O</definedName>
    <definedName name="Excel_BuiltIn_Print_Area2">'Rekapitulácia'!$A:$F</definedName>
    <definedName name="fakt1R">#REF!</definedName>
    <definedName name="_xlnm.Print_Titles" localSheetId="2">'Prehľad'!$8:$10</definedName>
    <definedName name="_xlnm.Print_Titles" localSheetId="1">'Rekapitulácia'!$8:$10</definedName>
  </definedNames>
  <calcPr fullCalcOnLoad="1"/>
</workbook>
</file>

<file path=xl/sharedStrings.xml><?xml version="1.0" encoding="utf-8"?>
<sst xmlns="http://schemas.openxmlformats.org/spreadsheetml/2006/main" count="920" uniqueCount="305">
  <si>
    <t>Krycí list rozpočtu v EUR</t>
  </si>
  <si>
    <t>V module</t>
  </si>
  <si>
    <t>Hlavička1</t>
  </si>
  <si>
    <t>Mena</t>
  </si>
  <si>
    <t>Hlavička2</t>
  </si>
  <si>
    <t>Obdobie</t>
  </si>
  <si>
    <t>Stavba : ZŠ Hladovka-havárijný stav elektro</t>
  </si>
  <si>
    <t>Miesto:</t>
  </si>
  <si>
    <t>Trstená</t>
  </si>
  <si>
    <t>Rozpočet</t>
  </si>
  <si>
    <t>Krycí list rozpočtu v</t>
  </si>
  <si>
    <t>Sk</t>
  </si>
  <si>
    <t>Objekt :SO-01 elktroinštalácia</t>
  </si>
  <si>
    <t>JKSO :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</si>
  <si>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</si>
  <si>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</si>
  <si>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</si>
  <si>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</si>
  <si>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</si>
  <si>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</si>
  <si>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</si>
  <si>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</si>
  <si>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</si>
  <si>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Gembala</t>
  </si>
  <si>
    <t>Dňa:</t>
  </si>
  <si>
    <t>VF</t>
  </si>
  <si>
    <t>Odberateľ:</t>
  </si>
  <si>
    <t>Obec Hladovka</t>
  </si>
  <si>
    <t>IČO:</t>
  </si>
  <si>
    <t xml:space="preserve">      </t>
  </si>
  <si>
    <t>DIČ:</t>
  </si>
  <si>
    <t>Dodávateľ:</t>
  </si>
  <si>
    <t>Konkurzom</t>
  </si>
  <si>
    <t>Projektant:</t>
  </si>
  <si>
    <t>Profis Trstená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</si>
  <si>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</si>
  <si>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</si>
  <si>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</si>
  <si>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</si>
  <si>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</si>
  <si>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</si>
  <si>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</si>
  <si>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</si>
  <si>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</si>
  <si>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</si>
  <si>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</si>
  <si>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</si>
  <si>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</si>
  <si>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</si>
  <si>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</si>
  <si>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</si>
  <si>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</si>
  <si>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</si>
  <si>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</si>
  <si>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</si>
  <si>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</si>
  <si>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</si>
  <si>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</si>
  <si>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</si>
  <si>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</si>
  <si>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</si>
  <si>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</si>
  <si>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</si>
  <si>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</si>
  <si>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</si>
  <si>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</si>
  <si>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 Kompletizačná činnosť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</si>
  <si>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</si>
  <si>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</si>
  <si>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</si>
  <si>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</si>
  <si>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</si>
  <si>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</si>
  <si>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</si>
  <si>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</si>
  <si>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19%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</si>
  <si>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</si>
  <si>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</si>
  <si>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</si>
  <si>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</si>
  <si>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</si>
  <si>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</si>
  <si>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</si>
  <si>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Hladovka</t>
  </si>
  <si>
    <t xml:space="preserve">Spracoval: Gembala                  </t>
  </si>
  <si>
    <t>Projektant: Profis Trstená</t>
  </si>
  <si>
    <t xml:space="preserve">JKSO : </t>
  </si>
  <si>
    <t>Rekapitulácia rozpočtu v</t>
  </si>
  <si>
    <t>Dodávateľ: Konkurzom</t>
  </si>
  <si>
    <t>Dátum: 20.02.2010</t>
  </si>
  <si>
    <t>Rekapitulácia splátky v</t>
  </si>
  <si>
    <t>Rekapitulácia výrobnej kalkulácie v</t>
  </si>
  <si>
    <t>Stavba : ZŠ Hladovka- havárijný stav elektro</t>
  </si>
  <si>
    <t>Rekapitulácia rozpočtu v EUR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</si>
  <si>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</si>
  <si>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</si>
  <si>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</si>
  <si>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</si>
  <si>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</si>
  <si>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</si>
  <si>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</si>
  <si>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</si>
  <si>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M21 - 155 Elektromontáže</t>
  </si>
  <si>
    <t xml:space="preserve">PRÁCE A DODÁVKY M  spolu: </t>
  </si>
  <si>
    <t>Za rozpočet celkom</t>
  </si>
  <si>
    <t xml:space="preserve">Spracoval:          </t>
  </si>
  <si>
    <t>Prehľad rozpočtových nákladov v</t>
  </si>
  <si>
    <t xml:space="preserve">Dodávateľ: </t>
  </si>
  <si>
    <t xml:space="preserve">Dátum: </t>
  </si>
  <si>
    <t>Súpis vykonaných prác a dodávok v</t>
  </si>
  <si>
    <t>Prehľad kalkulovaných nákladov v</t>
  </si>
  <si>
    <t>Stavba :ZŠ Hladovka-havárijný stav elektro</t>
  </si>
  <si>
    <t>Prehľad rozpočtových nákladov v EUR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</si>
  <si>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</si>
  <si>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</si>
  <si>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</si>
  <si>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</si>
  <si>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</si>
  <si>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</si>
  <si>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</si>
  <si>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</si>
  <si>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</si>
  <si>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</si>
  <si>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</si>
  <si>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</si>
  <si>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</si>
  <si>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</si>
  <si>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</si>
  <si>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</si>
  <si>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</si>
  <si>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</si>
  <si>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</si>
  <si>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</si>
  <si>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</si>
  <si>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</si>
  <si>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</si>
  <si>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</si>
  <si>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</si>
  <si>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M</t>
  </si>
  <si>
    <t>921</t>
  </si>
  <si>
    <t xml:space="preserve">21001-0003   </t>
  </si>
  <si>
    <t xml:space="preserve">Rúrka ohybná PVC pod omietkou 23 mm                                             </t>
  </si>
  <si>
    <t xml:space="preserve">m       </t>
  </si>
  <si>
    <t xml:space="preserve">                    </t>
  </si>
  <si>
    <t>MAT</t>
  </si>
  <si>
    <t xml:space="preserve">345 700K13   </t>
  </si>
  <si>
    <t xml:space="preserve">Rúrka el-inšt PVC ohybná MONOFLEX 1423/1, izolačná                              </t>
  </si>
  <si>
    <t>*</t>
  </si>
  <si>
    <t xml:space="preserve">21001-0102   </t>
  </si>
  <si>
    <t xml:space="preserve">Lišta el-inšt PVC do š. 40 mm                                                   </t>
  </si>
  <si>
    <t xml:space="preserve">345 71A021   </t>
  </si>
  <si>
    <t xml:space="preserve">Lišta mini 01101, s krytom a 1x priehradkou biela : 20x10                       </t>
  </si>
  <si>
    <t xml:space="preserve">21001-0321   </t>
  </si>
  <si>
    <t xml:space="preserve">Škatuľa KR D68, rozvodka kruhová, vrátane zapojenia                             </t>
  </si>
  <si>
    <t xml:space="preserve">kus     </t>
  </si>
  <si>
    <t xml:space="preserve">345 620K01   </t>
  </si>
  <si>
    <t xml:space="preserve">Škatuľa KR rozvodka KU 68-1903                                                  </t>
  </si>
  <si>
    <t xml:space="preserve">345 630K01   </t>
  </si>
  <si>
    <t xml:space="preserve">Krabica acidur                                                                  </t>
  </si>
  <si>
    <t xml:space="preserve">21001-0322   </t>
  </si>
  <si>
    <t xml:space="preserve">Škatuľa KR D97, rozvodka kruhová, vrátane zapojenia                             </t>
  </si>
  <si>
    <t xml:space="preserve">345 620K02   </t>
  </si>
  <si>
    <t xml:space="preserve">Škatuľa KR rozvodka KR 97, D97x47                                               </t>
  </si>
  <si>
    <t xml:space="preserve">21003-1002   </t>
  </si>
  <si>
    <t xml:space="preserve">Svorka Wago                                                                     </t>
  </si>
  <si>
    <t xml:space="preserve">354 311610   </t>
  </si>
  <si>
    <t xml:space="preserve">21011-0001   </t>
  </si>
  <si>
    <t xml:space="preserve">Spínač nástenný IP20-44, rad.1                                                  </t>
  </si>
  <si>
    <t xml:space="preserve">345 350A01   </t>
  </si>
  <si>
    <t xml:space="preserve">Spínač rad.1  3553, IP44, plast - na povrch                                     </t>
  </si>
  <si>
    <t xml:space="preserve">345 350A19   </t>
  </si>
  <si>
    <t xml:space="preserve">Spínač rad.1  3558-01600 S, IP44, plast - na povrch                             </t>
  </si>
  <si>
    <t xml:space="preserve">21011-0003   </t>
  </si>
  <si>
    <t xml:space="preserve">Spínač nástenný IP20-44, rad.5                                                  </t>
  </si>
  <si>
    <t xml:space="preserve">345 364A18   </t>
  </si>
  <si>
    <t xml:space="preserve">Prepínač rad.5  3558-05600 B, IP44, plast - na povrch                           </t>
  </si>
  <si>
    <t xml:space="preserve">21011-0004   </t>
  </si>
  <si>
    <t xml:space="preserve">Spínač nástenný IP20-44, rad.6                                                  </t>
  </si>
  <si>
    <t xml:space="preserve">345 378A18   </t>
  </si>
  <si>
    <t xml:space="preserve">Prepínač rad.6  3558-06600 B, IP44, plast - na povrch                           </t>
  </si>
  <si>
    <t xml:space="preserve">21011-0005   </t>
  </si>
  <si>
    <t xml:space="preserve">Spínač nástenný IP20-44, rad.7                                                  </t>
  </si>
  <si>
    <t xml:space="preserve">345 381A18   </t>
  </si>
  <si>
    <t xml:space="preserve">Prepínač rad.7  3558-07600 B, IP44, plast - na povrch                           </t>
  </si>
  <si>
    <t xml:space="preserve">345 51A004   </t>
  </si>
  <si>
    <t xml:space="preserve">Kryt kolísky  3558C-A652 B1, Classic - delený, lesklý biely                     </t>
  </si>
  <si>
    <t xml:space="preserve">345 51A101   </t>
  </si>
  <si>
    <t xml:space="preserve">Kryt kolísky  3558A-A651 B, jednoduchý - Tango, biely                           </t>
  </si>
  <si>
    <t xml:space="preserve">345 52A101   </t>
  </si>
  <si>
    <t xml:space="preserve">Rámček 1-násobný  3901A-B10 B - Tango, biely                                    </t>
  </si>
  <si>
    <t xml:space="preserve">345 52A111   </t>
  </si>
  <si>
    <t xml:space="preserve">Rámček 2-násobný, vodorovný  3901A-B20 B - Tango, biely                         </t>
  </si>
  <si>
    <t xml:space="preserve">345 52A131   </t>
  </si>
  <si>
    <t xml:space="preserve">Rámček 3-násobný, vodorovný  3901A-B30 B - Tango, biely                         </t>
  </si>
  <si>
    <t xml:space="preserve">21011-0021   </t>
  </si>
  <si>
    <t xml:space="preserve">Spínač nástenný, zapustený IP55-65, rad.1                                       </t>
  </si>
  <si>
    <t xml:space="preserve">345 350A18   </t>
  </si>
  <si>
    <t xml:space="preserve">SpínačScameast                                                                  </t>
  </si>
  <si>
    <t xml:space="preserve">21011-1011   </t>
  </si>
  <si>
    <t xml:space="preserve">Zásuvka zapustená IP20, X-násobná 10/16A - 250V, koncová                        </t>
  </si>
  <si>
    <t xml:space="preserve">345 400A11   </t>
  </si>
  <si>
    <t xml:space="preserve">Zásuvka 1-nás. 5518A-A2349 B, Tango                                             </t>
  </si>
  <si>
    <t xml:space="preserve">345 410A11   </t>
  </si>
  <si>
    <t xml:space="preserve">Zásuvka Scameast GNH                                                            </t>
  </si>
  <si>
    <t xml:space="preserve">345 410A86   </t>
  </si>
  <si>
    <t xml:space="preserve">Zásuvka 2-nás. 5512C-2349 B1, Classic, lesklá biela                             </t>
  </si>
  <si>
    <t xml:space="preserve">21011-1124   </t>
  </si>
  <si>
    <t xml:space="preserve">Zásuvka priem. pohybl. 32A / 500V, IP44-67, 3P+Z (+N)                           </t>
  </si>
  <si>
    <t xml:space="preserve">358 009D51   </t>
  </si>
  <si>
    <t xml:space="preserve">Zásuvka spojovacia 32A, IP67 pohybl. 3P+N+Z: ISG 3253                           </t>
  </si>
  <si>
    <t xml:space="preserve">21012-0402   </t>
  </si>
  <si>
    <t xml:space="preserve">Istič modulový 1-pól. do 25A, s krytom                                          </t>
  </si>
  <si>
    <t xml:space="preserve">358 51A001   </t>
  </si>
  <si>
    <t xml:space="preserve">Istič 1-pólový - 6kA (1MD)  S241 B6                                             </t>
  </si>
  <si>
    <t xml:space="preserve">358 51A002   </t>
  </si>
  <si>
    <t xml:space="preserve">Istič 1-pólový - 6kA (1MD)  S241 B10                                            </t>
  </si>
  <si>
    <t xml:space="preserve">358 51A004   </t>
  </si>
  <si>
    <t xml:space="preserve">Istič 1-pólový - 6kA (1MD)  S241 B16                                            </t>
  </si>
  <si>
    <t xml:space="preserve">21012-0451   </t>
  </si>
  <si>
    <t xml:space="preserve">Istič modulový 3-pól. do 25A                                                    </t>
  </si>
  <si>
    <t xml:space="preserve">358 52L501   </t>
  </si>
  <si>
    <t xml:space="preserve">Istič + prúdový chránič LFI16B                                                  </t>
  </si>
  <si>
    <t xml:space="preserve">358 52L506   </t>
  </si>
  <si>
    <t xml:space="preserve">Istič + prúdový chránič OFI40                                                   </t>
  </si>
  <si>
    <t xml:space="preserve">358 53A023   </t>
  </si>
  <si>
    <t xml:space="preserve">Istič 3-pólový  C25                                                             </t>
  </si>
  <si>
    <t xml:space="preserve">358 53A024   </t>
  </si>
  <si>
    <t xml:space="preserve">Istič 3-pólový C32                                                              </t>
  </si>
  <si>
    <t xml:space="preserve">358 53A025   </t>
  </si>
  <si>
    <t xml:space="preserve">Istič 3-pólový  C40                                                             </t>
  </si>
  <si>
    <t xml:space="preserve">358 53A074   </t>
  </si>
  <si>
    <t xml:space="preserve">Istič 3-pólový - 6kA (3MD)  S263 B16                                            </t>
  </si>
  <si>
    <t xml:space="preserve">358 53A076   </t>
  </si>
  <si>
    <t xml:space="preserve">Istič 3-pólový  B25                                                             </t>
  </si>
  <si>
    <t xml:space="preserve">358 53A079   </t>
  </si>
  <si>
    <t xml:space="preserve">Istič 3-pólový B50                                                              </t>
  </si>
  <si>
    <t xml:space="preserve">358 53A080   </t>
  </si>
  <si>
    <t xml:space="preserve">Istič 3-pólový  B63                                                             </t>
  </si>
  <si>
    <t xml:space="preserve">358 53A107   </t>
  </si>
  <si>
    <t xml:space="preserve">Istič 3-pólový  C63                                                             </t>
  </si>
  <si>
    <t xml:space="preserve">358 53A111   </t>
  </si>
  <si>
    <t xml:space="preserve">Istič LST 80                                                                    </t>
  </si>
  <si>
    <t xml:space="preserve">358 57C010   </t>
  </si>
  <si>
    <t xml:space="preserve">Zvodič prepätia SVM 440                                                         </t>
  </si>
  <si>
    <t xml:space="preserve">358 57C023   </t>
  </si>
  <si>
    <t xml:space="preserve">Zvodič prepätia SJB                                                             </t>
  </si>
  <si>
    <t xml:space="preserve">358 57C102   </t>
  </si>
  <si>
    <t xml:space="preserve">Zvodič prepätia SVM 440 T3                                                      </t>
  </si>
  <si>
    <t xml:space="preserve">21012-0501   </t>
  </si>
  <si>
    <t xml:space="preserve">Montáž ističa100A / 500V                                                        </t>
  </si>
  <si>
    <t xml:space="preserve">21019-0001   </t>
  </si>
  <si>
    <t xml:space="preserve">Montáž rozvodnice do 20 kg                                                      </t>
  </si>
  <si>
    <t xml:space="preserve">357 0F1201   </t>
  </si>
  <si>
    <t xml:space="preserve">Skriňa rozvádzača RH                                                            </t>
  </si>
  <si>
    <t xml:space="preserve">357 0F1202   </t>
  </si>
  <si>
    <t xml:space="preserve">Skriňa rozvádzača PR                                                            </t>
  </si>
  <si>
    <t xml:space="preserve">Ostatný podružný a spoj materiál </t>
  </si>
  <si>
    <t>kpl</t>
  </si>
  <si>
    <t xml:space="preserve">21020-0004   </t>
  </si>
  <si>
    <t xml:space="preserve">Svietidlo žiarovkové stropné 1x60W, IP20                                        </t>
  </si>
  <si>
    <t xml:space="preserve">348 2E0002   </t>
  </si>
  <si>
    <t xml:space="preserve">Svietidlo MODUS 2x36                                                         </t>
  </si>
  <si>
    <t xml:space="preserve">348 2E0006   </t>
  </si>
  <si>
    <t xml:space="preserve">Svietidlo MODUS  prídavné s reflektorom                                      </t>
  </si>
  <si>
    <t xml:space="preserve">348 2E0010   </t>
  </si>
  <si>
    <t xml:space="preserve">Svietidlo MODUS 40W                                                          </t>
  </si>
  <si>
    <t xml:space="preserve">21029-0821   </t>
  </si>
  <si>
    <t xml:space="preserve">Demontáž elektroinštalácie                                                      </t>
  </si>
  <si>
    <t xml:space="preserve">hod     </t>
  </si>
  <si>
    <t xml:space="preserve">21080-0101   </t>
  </si>
  <si>
    <t xml:space="preserve">Kábel 750V uložený pod omietkou CYKY 2x1,5                                      </t>
  </si>
  <si>
    <t xml:space="preserve">341 201M02   </t>
  </si>
  <si>
    <t xml:space="preserve">Kábel Cu jadro 750V CYKY 2Bx1,5                                                 </t>
  </si>
  <si>
    <t xml:space="preserve">21080-0105   </t>
  </si>
  <si>
    <t xml:space="preserve">Kábel 750V uložený pod omietkou CYKY 3x1,5                                      </t>
  </si>
  <si>
    <t xml:space="preserve">341 201M14   </t>
  </si>
  <si>
    <t xml:space="preserve">Kábel Cu jadro 750V CYKY 3Bx1,5                                                 </t>
  </si>
  <si>
    <t xml:space="preserve">21080-0106   </t>
  </si>
  <si>
    <t xml:space="preserve">Kábel 750V uložený pod omietkou CYKY 3x2,5                                      </t>
  </si>
  <si>
    <t xml:space="preserve">21080-0115   </t>
  </si>
  <si>
    <t xml:space="preserve">Kábel 750V uložený pod omietkou CYKY 5x1,5                                      </t>
  </si>
  <si>
    <t xml:space="preserve">341 201M17   </t>
  </si>
  <si>
    <t xml:space="preserve">Kábel Cu jadro 750V CYKY 3Bx2,5                                                 </t>
  </si>
  <si>
    <t xml:space="preserve">341 201M40   </t>
  </si>
  <si>
    <t xml:space="preserve">Kábel Cu jadro 750V CYKY 5Cx1,5                                                 </t>
  </si>
  <si>
    <t xml:space="preserve">21080-0117   </t>
  </si>
  <si>
    <t xml:space="preserve">Kábel 750V uložený pod omietkou CYKY 5x4                                        </t>
  </si>
  <si>
    <t xml:space="preserve">341 201M44   </t>
  </si>
  <si>
    <t xml:space="preserve">Kábel Cu jadro 750V CYKY 5Cx4                                                   </t>
  </si>
  <si>
    <t xml:space="preserve">21080-0134   </t>
  </si>
  <si>
    <t xml:space="preserve">Kábel 750V uložený pod omietkou v strope CYKY 5x10                              </t>
  </si>
  <si>
    <t xml:space="preserve">341 201M48   </t>
  </si>
  <si>
    <t xml:space="preserve">Kábel Cu jadro 750V CYKY 5Cx10                                                  </t>
  </si>
  <si>
    <t xml:space="preserve">21080-0629   </t>
  </si>
  <si>
    <t xml:space="preserve">Vodič prepojovací voľne uložený CYA                                    </t>
  </si>
  <si>
    <t xml:space="preserve">341 050M54   </t>
  </si>
  <si>
    <t xml:space="preserve">Vodič CYA  zel/žltý                                               </t>
  </si>
  <si>
    <t>Sekanie rýh v omietke do 3 cm</t>
  </si>
  <si>
    <t>Sekanie rýh v omietke do 5 cm</t>
  </si>
  <si>
    <t>Sekanie rýh v omietke do 15 cm</t>
  </si>
  <si>
    <t>Zaomietanie rýh s vypnením a presieťkovaním</t>
  </si>
  <si>
    <t>m2</t>
  </si>
  <si>
    <t>Oprava malieb stien a stropov</t>
  </si>
  <si>
    <t>Oprava olejových náterov</t>
  </si>
  <si>
    <t>Revízia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</si>
</sst>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_-* #,##0&quot; Sk&quot;_-;\-* #,##0&quot; Sk&quot;_-;_-* &quot;- Sk&quot;_-;_-@_-"/>
    <numFmt numFmtId="166" formatCode="#,##0&quot; Sk&quot;"/>
    <numFmt numFmtId="167" formatCode="#,##0.00\ "/>
    <numFmt numFmtId="168" formatCode="#,##0\ "/>
    <numFmt numFmtId="169" formatCode="#,##0.00000"/>
    <numFmt numFmtId="170" formatCode="#,##0.000"/>
    <numFmt numFmtId="171" formatCode="0.000"/>
  </numFmts>
  <fonts count="41">
    <font>
      <sz val="10"/>
      <name val="Arial"/>
      <family val="2"/>
    </font>
    <font>
      <b/>
      <sz val="7"/>
      <name val="Letter Gothic CE"/>
      <family val="2"/>
    </font>
    <font>
      <sz val="10"/>
      <name val="Arial CE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1" fillId="0" borderId="0" applyBorder="0">
      <alignment vertical="center"/>
      <protection/>
    </xf>
    <xf numFmtId="0" fontId="34" fillId="0" borderId="0" applyNumberFormat="0" applyFill="0" applyBorder="0" applyAlignment="0" applyProtection="0"/>
    <xf numFmtId="0" fontId="1" fillId="0" borderId="9">
      <alignment vertical="center"/>
      <protection/>
    </xf>
    <xf numFmtId="0" fontId="35" fillId="0" borderId="0" applyNumberFormat="0" applyFill="0" applyBorder="0" applyAlignment="0" applyProtection="0"/>
    <xf numFmtId="0" fontId="36" fillId="24" borderId="10" applyNumberFormat="0" applyAlignment="0" applyProtection="0"/>
    <xf numFmtId="0" fontId="37" fillId="25" borderId="10" applyNumberFormat="0" applyAlignment="0" applyProtection="0"/>
    <xf numFmtId="0" fontId="38" fillId="25" borderId="11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51" applyFont="1">
      <alignment/>
      <protection/>
    </xf>
    <xf numFmtId="0" fontId="3" fillId="0" borderId="0" xfId="51" applyFont="1" applyAlignment="1">
      <alignment horizontal="left" vertical="center"/>
      <protection/>
    </xf>
    <xf numFmtId="0" fontId="4" fillId="0" borderId="0" xfId="50" applyFont="1" applyAlignment="1">
      <alignment horizontal="left" vertical="center"/>
      <protection/>
    </xf>
    <xf numFmtId="0" fontId="3" fillId="0" borderId="0" xfId="50" applyFont="1">
      <alignment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3" xfId="51" applyFont="1" applyBorder="1" applyAlignment="1">
      <alignment horizontal="left" vertical="center"/>
      <protection/>
    </xf>
    <xf numFmtId="0" fontId="3" fillId="0" borderId="13" xfId="51" applyFont="1" applyBorder="1" applyAlignment="1">
      <alignment horizontal="right" vertical="center"/>
      <protection/>
    </xf>
    <xf numFmtId="0" fontId="3" fillId="0" borderId="14" xfId="51" applyFont="1" applyBorder="1" applyAlignment="1">
      <alignment horizontal="left" vertical="center"/>
      <protection/>
    </xf>
    <xf numFmtId="0" fontId="5" fillId="0" borderId="0" xfId="50" applyFont="1">
      <alignment/>
      <protection/>
    </xf>
    <xf numFmtId="49" fontId="5" fillId="0" borderId="0" xfId="50" applyNumberFormat="1" applyFont="1">
      <alignment/>
      <protection/>
    </xf>
    <xf numFmtId="0" fontId="3" fillId="0" borderId="15" xfId="51" applyFont="1" applyBorder="1" applyAlignment="1">
      <alignment horizontal="left" vertical="center"/>
      <protection/>
    </xf>
    <xf numFmtId="0" fontId="3" fillId="0" borderId="16" xfId="51" applyFont="1" applyBorder="1" applyAlignment="1">
      <alignment horizontal="left" vertical="center"/>
      <protection/>
    </xf>
    <xf numFmtId="0" fontId="3" fillId="0" borderId="16" xfId="51" applyFont="1" applyBorder="1" applyAlignment="1">
      <alignment horizontal="right" vertical="center"/>
      <protection/>
    </xf>
    <xf numFmtId="0" fontId="3" fillId="0" borderId="17" xfId="51" applyFont="1" applyBorder="1" applyAlignment="1">
      <alignment horizontal="left" vertical="center"/>
      <protection/>
    </xf>
    <xf numFmtId="0" fontId="3" fillId="0" borderId="18" xfId="51" applyFont="1" applyBorder="1" applyAlignment="1">
      <alignment horizontal="left" vertical="center"/>
      <protection/>
    </xf>
    <xf numFmtId="0" fontId="3" fillId="0" borderId="19" xfId="51" applyFont="1" applyBorder="1" applyAlignment="1">
      <alignment horizontal="left" vertical="center"/>
      <protection/>
    </xf>
    <xf numFmtId="0" fontId="3" fillId="0" borderId="19" xfId="51" applyFont="1" applyBorder="1" applyAlignment="1">
      <alignment horizontal="right" vertical="center"/>
      <protection/>
    </xf>
    <xf numFmtId="0" fontId="3" fillId="0" borderId="20" xfId="51" applyFont="1" applyBorder="1" applyAlignment="1">
      <alignment horizontal="left" vertical="center"/>
      <protection/>
    </xf>
    <xf numFmtId="0" fontId="3" fillId="0" borderId="21" xfId="51" applyFont="1" applyBorder="1" applyAlignment="1">
      <alignment horizontal="left" vertical="center"/>
      <protection/>
    </xf>
    <xf numFmtId="0" fontId="3" fillId="0" borderId="22" xfId="51" applyFont="1" applyBorder="1" applyAlignment="1">
      <alignment horizontal="left" vertical="center"/>
      <protection/>
    </xf>
    <xf numFmtId="0" fontId="3" fillId="0" borderId="22" xfId="51" applyFont="1" applyBorder="1" applyAlignment="1">
      <alignment horizontal="right" vertical="center"/>
      <protection/>
    </xf>
    <xf numFmtId="14" fontId="3" fillId="0" borderId="23" xfId="51" applyNumberFormat="1" applyFont="1" applyBorder="1" applyAlignment="1">
      <alignment horizontal="left" vertical="center"/>
      <protection/>
    </xf>
    <xf numFmtId="0" fontId="3" fillId="0" borderId="24" xfId="51" applyFont="1" applyBorder="1" applyAlignment="1">
      <alignment horizontal="left" vertical="center"/>
      <protection/>
    </xf>
    <xf numFmtId="0" fontId="3" fillId="0" borderId="25" xfId="51" applyFont="1" applyBorder="1" applyAlignment="1">
      <alignment horizontal="right" vertical="center"/>
      <protection/>
    </xf>
    <xf numFmtId="0" fontId="3" fillId="0" borderId="25" xfId="51" applyFont="1" applyBorder="1" applyAlignment="1">
      <alignment horizontal="left" vertical="center"/>
      <protection/>
    </xf>
    <xf numFmtId="0" fontId="3" fillId="0" borderId="26" xfId="51" applyFont="1" applyBorder="1" applyAlignment="1">
      <alignment horizontal="left" vertical="center"/>
      <protection/>
    </xf>
    <xf numFmtId="0" fontId="3" fillId="0" borderId="27" xfId="51" applyFont="1" applyBorder="1" applyAlignment="1">
      <alignment horizontal="left" vertical="center"/>
      <protection/>
    </xf>
    <xf numFmtId="0" fontId="3" fillId="0" borderId="28" xfId="51" applyFont="1" applyBorder="1" applyAlignment="1">
      <alignment horizontal="left" vertical="center"/>
      <protection/>
    </xf>
    <xf numFmtId="0" fontId="3" fillId="0" borderId="29" xfId="51" applyFont="1" applyBorder="1" applyAlignment="1">
      <alignment horizontal="left" vertical="center"/>
      <protection/>
    </xf>
    <xf numFmtId="0" fontId="3" fillId="0" borderId="12" xfId="51" applyFont="1" applyBorder="1" applyAlignment="1">
      <alignment horizontal="right" vertical="center"/>
      <protection/>
    </xf>
    <xf numFmtId="166" fontId="3" fillId="0" borderId="30" xfId="51" applyNumberFormat="1" applyFont="1" applyBorder="1" applyAlignment="1">
      <alignment horizontal="right" vertical="center"/>
      <protection/>
    </xf>
    <xf numFmtId="166" fontId="3" fillId="0" borderId="14" xfId="51" applyNumberFormat="1" applyFont="1" applyBorder="1" applyAlignment="1">
      <alignment horizontal="right" vertical="center"/>
      <protection/>
    </xf>
    <xf numFmtId="0" fontId="3" fillId="0" borderId="24" xfId="51" applyFont="1" applyBorder="1" applyAlignment="1">
      <alignment horizontal="right" vertical="center"/>
      <protection/>
    </xf>
    <xf numFmtId="166" fontId="3" fillId="0" borderId="31" xfId="51" applyNumberFormat="1" applyFont="1" applyBorder="1" applyAlignment="1">
      <alignment horizontal="right" vertical="center"/>
      <protection/>
    </xf>
    <xf numFmtId="166" fontId="3" fillId="0" borderId="26" xfId="51" applyNumberFormat="1" applyFont="1" applyBorder="1" applyAlignment="1">
      <alignment horizontal="right" vertical="center"/>
      <protection/>
    </xf>
    <xf numFmtId="0" fontId="3" fillId="0" borderId="27" xfId="51" applyFont="1" applyBorder="1" applyAlignment="1">
      <alignment horizontal="right" vertical="center"/>
      <protection/>
    </xf>
    <xf numFmtId="166" fontId="3" fillId="0" borderId="32" xfId="51" applyNumberFormat="1" applyFont="1" applyBorder="1" applyAlignment="1">
      <alignment horizontal="right" vertical="center"/>
      <protection/>
    </xf>
    <xf numFmtId="0" fontId="3" fillId="0" borderId="28" xfId="51" applyFont="1" applyBorder="1" applyAlignment="1">
      <alignment horizontal="right" vertical="center"/>
      <protection/>
    </xf>
    <xf numFmtId="166" fontId="3" fillId="0" borderId="29" xfId="51" applyNumberFormat="1" applyFont="1" applyBorder="1" applyAlignment="1">
      <alignment horizontal="right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3" fillId="0" borderId="34" xfId="51" applyFont="1" applyBorder="1" applyAlignment="1">
      <alignment horizontal="left" vertical="center"/>
      <protection/>
    </xf>
    <xf numFmtId="0" fontId="3" fillId="0" borderId="34" xfId="51" applyFont="1" applyBorder="1" applyAlignment="1">
      <alignment horizontal="center" vertical="center"/>
      <protection/>
    </xf>
    <xf numFmtId="0" fontId="3" fillId="0" borderId="35" xfId="51" applyFont="1" applyBorder="1" applyAlignment="1">
      <alignment horizontal="center" vertical="center"/>
      <protection/>
    </xf>
    <xf numFmtId="0" fontId="3" fillId="0" borderId="36" xfId="51" applyFont="1" applyBorder="1" applyAlignment="1">
      <alignment horizontal="center" vertical="center"/>
      <protection/>
    </xf>
    <xf numFmtId="0" fontId="3" fillId="0" borderId="37" xfId="51" applyFont="1" applyBorder="1" applyAlignment="1">
      <alignment horizontal="center" vertical="center"/>
      <protection/>
    </xf>
    <xf numFmtId="0" fontId="3" fillId="0" borderId="38" xfId="51" applyFont="1" applyBorder="1" applyAlignment="1">
      <alignment horizontal="center" vertical="center"/>
      <protection/>
    </xf>
    <xf numFmtId="0" fontId="3" fillId="0" borderId="39" xfId="51" applyFont="1" applyBorder="1" applyAlignment="1">
      <alignment horizontal="center" vertical="center"/>
      <protection/>
    </xf>
    <xf numFmtId="0" fontId="3" fillId="0" borderId="40" xfId="51" applyFont="1" applyBorder="1" applyAlignment="1">
      <alignment horizontal="left" vertical="center"/>
      <protection/>
    </xf>
    <xf numFmtId="167" fontId="3" fillId="0" borderId="40" xfId="51" applyNumberFormat="1" applyFont="1" applyBorder="1" applyAlignment="1">
      <alignment horizontal="right" vertical="center"/>
      <protection/>
    </xf>
    <xf numFmtId="167" fontId="3" fillId="0" borderId="41" xfId="51" applyNumberFormat="1" applyFont="1" applyBorder="1" applyAlignment="1">
      <alignment horizontal="right" vertical="center"/>
      <protection/>
    </xf>
    <xf numFmtId="0" fontId="3" fillId="0" borderId="42" xfId="51" applyFont="1" applyBorder="1" applyAlignment="1">
      <alignment horizontal="left" vertical="center"/>
      <protection/>
    </xf>
    <xf numFmtId="0" fontId="3" fillId="0" borderId="43" xfId="51" applyNumberFormat="1" applyFont="1" applyBorder="1" applyAlignment="1">
      <alignment horizontal="left" vertical="center"/>
      <protection/>
    </xf>
    <xf numFmtId="0" fontId="3" fillId="0" borderId="44" xfId="51" applyFont="1" applyBorder="1" applyAlignment="1">
      <alignment horizontal="center" vertical="center"/>
      <protection/>
    </xf>
    <xf numFmtId="0" fontId="3" fillId="0" borderId="9" xfId="51" applyFont="1" applyBorder="1" applyAlignment="1">
      <alignment horizontal="left" vertical="center"/>
      <protection/>
    </xf>
    <xf numFmtId="167" fontId="3" fillId="0" borderId="9" xfId="51" applyNumberFormat="1" applyFont="1" applyBorder="1" applyAlignment="1">
      <alignment horizontal="right" vertical="center"/>
      <protection/>
    </xf>
    <xf numFmtId="0" fontId="3" fillId="0" borderId="45" xfId="51" applyFont="1" applyBorder="1" applyAlignment="1">
      <alignment horizontal="left" vertical="center"/>
      <protection/>
    </xf>
    <xf numFmtId="167" fontId="3" fillId="0" borderId="46" xfId="51" applyNumberFormat="1" applyFont="1" applyBorder="1" applyAlignment="1">
      <alignment horizontal="right" vertical="center"/>
      <protection/>
    </xf>
    <xf numFmtId="167" fontId="3" fillId="0" borderId="47" xfId="51" applyNumberFormat="1" applyFont="1" applyBorder="1" applyAlignment="1">
      <alignment horizontal="right" vertical="center"/>
      <protection/>
    </xf>
    <xf numFmtId="0" fontId="3" fillId="0" borderId="48" xfId="51" applyFont="1" applyBorder="1" applyAlignment="1">
      <alignment horizontal="center" vertical="center"/>
      <protection/>
    </xf>
    <xf numFmtId="0" fontId="3" fillId="0" borderId="49" xfId="51" applyFont="1" applyBorder="1" applyAlignment="1">
      <alignment horizontal="left" vertical="center"/>
      <protection/>
    </xf>
    <xf numFmtId="167" fontId="3" fillId="0" borderId="49" xfId="51" applyNumberFormat="1" applyFont="1" applyBorder="1" applyAlignment="1">
      <alignment horizontal="right" vertical="center"/>
      <protection/>
    </xf>
    <xf numFmtId="167" fontId="3" fillId="0" borderId="50" xfId="51" applyNumberFormat="1" applyFont="1" applyBorder="1" applyAlignment="1">
      <alignment horizontal="right" vertical="center"/>
      <protection/>
    </xf>
    <xf numFmtId="167" fontId="3" fillId="0" borderId="51" xfId="51" applyNumberFormat="1" applyFont="1" applyBorder="1" applyAlignment="1">
      <alignment horizontal="right" vertical="center"/>
      <protection/>
    </xf>
    <xf numFmtId="0" fontId="3" fillId="0" borderId="52" xfId="51" applyFont="1" applyBorder="1" applyAlignment="1">
      <alignment horizontal="center" vertical="center"/>
      <protection/>
    </xf>
    <xf numFmtId="0" fontId="3" fillId="0" borderId="50" xfId="51" applyFont="1" applyBorder="1" applyAlignment="1">
      <alignment horizontal="right" vertical="center"/>
      <protection/>
    </xf>
    <xf numFmtId="0" fontId="3" fillId="0" borderId="36" xfId="51" applyFont="1" applyBorder="1" applyAlignment="1">
      <alignment horizontal="left" vertical="center"/>
      <protection/>
    </xf>
    <xf numFmtId="10" fontId="3" fillId="0" borderId="25" xfId="51" applyNumberFormat="1" applyFont="1" applyBorder="1" applyAlignment="1">
      <alignment horizontal="right" vertical="center"/>
      <protection/>
    </xf>
    <xf numFmtId="10" fontId="3" fillId="0" borderId="53" xfId="51" applyNumberFormat="1" applyFont="1" applyBorder="1" applyAlignment="1">
      <alignment horizontal="right" vertical="center"/>
      <protection/>
    </xf>
    <xf numFmtId="0" fontId="3" fillId="0" borderId="54" xfId="51" applyFont="1" applyBorder="1" applyAlignment="1">
      <alignment horizontal="left" vertical="center"/>
      <protection/>
    </xf>
    <xf numFmtId="10" fontId="3" fillId="0" borderId="16" xfId="51" applyNumberFormat="1" applyFont="1" applyBorder="1" applyAlignment="1">
      <alignment horizontal="right" vertical="center"/>
      <protection/>
    </xf>
    <xf numFmtId="10" fontId="3" fillId="0" borderId="54" xfId="51" applyNumberFormat="1" applyFont="1" applyBorder="1" applyAlignment="1">
      <alignment horizontal="right" vertical="center"/>
      <protection/>
    </xf>
    <xf numFmtId="0" fontId="3" fillId="0" borderId="50" xfId="51" applyFont="1" applyBorder="1" applyAlignment="1">
      <alignment horizontal="left" vertical="center"/>
      <protection/>
    </xf>
    <xf numFmtId="0" fontId="3" fillId="0" borderId="52" xfId="51" applyFont="1" applyBorder="1" applyAlignment="1">
      <alignment horizontal="right" vertical="center"/>
      <protection/>
    </xf>
    <xf numFmtId="0" fontId="3" fillId="0" borderId="55" xfId="51" applyFont="1" applyBorder="1" applyAlignment="1">
      <alignment horizontal="center" vertical="center"/>
      <protection/>
    </xf>
    <xf numFmtId="0" fontId="3" fillId="0" borderId="56" xfId="51" applyFont="1" applyBorder="1" applyAlignment="1">
      <alignment horizontal="left" vertical="center"/>
      <protection/>
    </xf>
    <xf numFmtId="0" fontId="3" fillId="0" borderId="56" xfId="51" applyFont="1" applyBorder="1" applyAlignment="1">
      <alignment horizontal="right" vertical="center"/>
      <protection/>
    </xf>
    <xf numFmtId="0" fontId="3" fillId="0" borderId="57" xfId="51" applyFont="1" applyBorder="1" applyAlignment="1">
      <alignment horizontal="right" vertical="center"/>
      <protection/>
    </xf>
    <xf numFmtId="3" fontId="3" fillId="0" borderId="0" xfId="51" applyNumberFormat="1" applyFont="1" applyBorder="1" applyAlignment="1">
      <alignment horizontal="right" vertical="center"/>
      <protection/>
    </xf>
    <xf numFmtId="0" fontId="3" fillId="0" borderId="55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58" xfId="51" applyFont="1" applyBorder="1" applyAlignment="1">
      <alignment horizontal="right" vertical="center"/>
      <protection/>
    </xf>
    <xf numFmtId="0" fontId="3" fillId="0" borderId="31" xfId="51" applyFont="1" applyBorder="1" applyAlignment="1">
      <alignment horizontal="right" vertical="center"/>
      <protection/>
    </xf>
    <xf numFmtId="3" fontId="3" fillId="0" borderId="58" xfId="51" applyNumberFormat="1" applyFont="1" applyBorder="1" applyAlignment="1">
      <alignment horizontal="right" vertical="center"/>
      <protection/>
    </xf>
    <xf numFmtId="167" fontId="3" fillId="0" borderId="54" xfId="51" applyNumberFormat="1" applyFont="1" applyBorder="1" applyAlignment="1">
      <alignment horizontal="right" vertical="center"/>
      <protection/>
    </xf>
    <xf numFmtId="3" fontId="3" fillId="0" borderId="59" xfId="51" applyNumberFormat="1" applyFont="1" applyBorder="1" applyAlignment="1">
      <alignment horizontal="right" vertical="center"/>
      <protection/>
    </xf>
    <xf numFmtId="0" fontId="5" fillId="0" borderId="60" xfId="51" applyFont="1" applyBorder="1" applyAlignment="1">
      <alignment horizontal="center" vertical="center"/>
      <protection/>
    </xf>
    <xf numFmtId="0" fontId="3" fillId="0" borderId="61" xfId="51" applyFont="1" applyBorder="1" applyAlignment="1">
      <alignment horizontal="left" vertical="center"/>
      <protection/>
    </xf>
    <xf numFmtId="0" fontId="3" fillId="0" borderId="62" xfId="51" applyFont="1" applyBorder="1" applyAlignment="1">
      <alignment horizontal="left" vertical="center"/>
      <protection/>
    </xf>
    <xf numFmtId="168" fontId="3" fillId="0" borderId="63" xfId="51" applyNumberFormat="1" applyFont="1" applyBorder="1" applyAlignment="1">
      <alignment horizontal="right" vertical="center"/>
      <protection/>
    </xf>
    <xf numFmtId="0" fontId="3" fillId="0" borderId="64" xfId="51" applyFont="1" applyBorder="1" applyAlignment="1">
      <alignment horizontal="left" vertical="center"/>
      <protection/>
    </xf>
    <xf numFmtId="0" fontId="3" fillId="0" borderId="56" xfId="51" applyFont="1" applyBorder="1" applyAlignment="1">
      <alignment horizontal="center" vertical="center"/>
      <protection/>
    </xf>
    <xf numFmtId="0" fontId="3" fillId="0" borderId="65" xfId="51" applyFont="1" applyBorder="1" applyAlignment="1">
      <alignment horizontal="center" vertical="center"/>
      <protection/>
    </xf>
    <xf numFmtId="0" fontId="3" fillId="0" borderId="66" xfId="51" applyFont="1" applyBorder="1" applyAlignment="1">
      <alignment horizontal="left" vertical="center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3" fillId="0" borderId="72" xfId="0" applyFont="1" applyBorder="1" applyAlignment="1" applyProtection="1">
      <alignment horizontal="center"/>
      <protection/>
    </xf>
    <xf numFmtId="0" fontId="3" fillId="0" borderId="7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171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74" xfId="0" applyFont="1" applyBorder="1" applyAlignment="1" applyProtection="1">
      <alignment horizontal="center"/>
      <protection/>
    </xf>
    <xf numFmtId="0" fontId="3" fillId="0" borderId="67" xfId="0" applyNumberFormat="1" applyFont="1" applyBorder="1" applyAlignment="1" applyProtection="1">
      <alignment horizontal="center"/>
      <protection/>
    </xf>
    <xf numFmtId="0" fontId="3" fillId="0" borderId="68" xfId="0" applyNumberFormat="1" applyFont="1" applyBorder="1" applyAlignment="1" applyProtection="1">
      <alignment horizontal="center"/>
      <protection/>
    </xf>
    <xf numFmtId="0" fontId="3" fillId="0" borderId="75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0" borderId="71" xfId="0" applyNumberFormat="1" applyFont="1" applyBorder="1" applyAlignment="1" applyProtection="1">
      <alignment horizontal="center"/>
      <protection/>
    </xf>
    <xf numFmtId="0" fontId="3" fillId="0" borderId="72" xfId="0" applyNumberFormat="1" applyFont="1" applyBorder="1" applyAlignment="1" applyProtection="1">
      <alignment horizontal="center"/>
      <protection/>
    </xf>
    <xf numFmtId="0" fontId="3" fillId="0" borderId="77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/>
      <protection/>
    </xf>
    <xf numFmtId="0" fontId="3" fillId="0" borderId="69" xfId="0" applyFont="1" applyBorder="1" applyAlignment="1" applyProtection="1">
      <alignment horizontal="center"/>
      <protection/>
    </xf>
    <xf numFmtId="0" fontId="3" fillId="0" borderId="78" xfId="0" applyFont="1" applyBorder="1" applyAlignment="1" applyProtection="1">
      <alignment horizontal="center"/>
      <protection/>
    </xf>
  </cellXfs>
  <cellStyles count="5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omma" xfId="38"/>
    <cellStyle name="Comma [0]" xfId="39"/>
    <cellStyle name="data" xfId="40"/>
    <cellStyle name="Dobrá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álne_KLs" xfId="50"/>
    <cellStyle name="normálne_KLv" xfId="51"/>
    <cellStyle name="Percent" xfId="52"/>
    <cellStyle name="Poznámka" xfId="53"/>
    <cellStyle name="Prepojená bunka" xfId="54"/>
    <cellStyle name="Spolu" xfId="55"/>
    <cellStyle name="TEXT" xfId="56"/>
    <cellStyle name="Text upozornenia" xfId="57"/>
    <cellStyle name="TEXT1" xfId="58"/>
    <cellStyle name="Titu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1"/>
  <sheetViews>
    <sheetView showGridLines="0" zoomScalePageLayoutView="0" workbookViewId="0" topLeftCell="A7">
      <selection activeCell="N39" sqref="N39"/>
    </sheetView>
  </sheetViews>
  <sheetFormatPr defaultColWidth="8.8515625" defaultRowHeight="2.25" customHeight="1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8.8515625" style="1" customWidth="1"/>
    <col min="24" max="24" width="6.57421875" style="1" customWidth="1"/>
    <col min="25" max="25" width="21.00390625" style="1" customWidth="1"/>
    <col min="26" max="26" width="4.28125" style="1" customWidth="1"/>
    <col min="27" max="27" width="8.28125" style="1" customWidth="1"/>
    <col min="28" max="28" width="8.7109375" style="1" customWidth="1"/>
    <col min="29" max="16384" width="8.8515625" style="1" customWidth="1"/>
  </cols>
  <sheetData>
    <row r="1" spans="2:28" ht="28.5" customHeight="1">
      <c r="B1" s="2"/>
      <c r="C1" s="2"/>
      <c r="D1" s="2"/>
      <c r="F1" s="3" t="s">
        <v>0</v>
      </c>
      <c r="G1" s="2"/>
      <c r="H1" s="2"/>
      <c r="I1" s="2"/>
      <c r="J1" s="2"/>
      <c r="X1" s="4" t="s">
        <v>1</v>
      </c>
      <c r="Y1" s="4" t="s">
        <v>2</v>
      </c>
      <c r="Z1" s="4" t="s">
        <v>3</v>
      </c>
      <c r="AA1" s="4" t="s">
        <v>4</v>
      </c>
      <c r="AB1" s="4" t="s">
        <v>5</v>
      </c>
    </row>
    <row r="2" spans="2:28" ht="18" customHeight="1">
      <c r="B2" s="5"/>
      <c r="C2" s="6" t="s">
        <v>6</v>
      </c>
      <c r="D2" s="6"/>
      <c r="E2" s="6"/>
      <c r="F2" s="6"/>
      <c r="G2" s="7" t="s">
        <v>7</v>
      </c>
      <c r="H2" s="6" t="s">
        <v>8</v>
      </c>
      <c r="I2" s="6"/>
      <c r="J2" s="8"/>
      <c r="X2" s="4" t="s">
        <v>9</v>
      </c>
      <c r="Y2" s="9" t="s">
        <v>10</v>
      </c>
      <c r="Z2" s="9" t="s">
        <v>11</v>
      </c>
      <c r="AA2" s="9"/>
      <c r="AB2" s="10"/>
    </row>
    <row r="3" spans="2:28" ht="18" customHeight="1">
      <c r="B3" s="11"/>
      <c r="C3" s="12" t="s">
        <v>12</v>
      </c>
      <c r="D3" s="12"/>
      <c r="E3" s="12"/>
      <c r="F3" s="12"/>
      <c r="G3" s="13" t="s">
        <v>13</v>
      </c>
      <c r="H3" s="12"/>
      <c r="I3" s="12"/>
      <c r="J3" s="14"/>
      <c r="X3" s="4" t="s">
        <v>14</v>
      </c>
      <c r="Y3" s="9" t="s">
        <v>15</v>
      </c>
      <c r="Z3" s="9" t="s">
        <v>11</v>
      </c>
      <c r="AA3" s="9" t="s">
        <v>16</v>
      </c>
      <c r="AB3" s="10" t="s">
        <v>17</v>
      </c>
    </row>
    <row r="4" spans="2:28" ht="18" customHeight="1">
      <c r="B4" s="15"/>
      <c r="C4" s="16"/>
      <c r="D4" s="16"/>
      <c r="E4" s="16"/>
      <c r="F4" s="16"/>
      <c r="G4" s="17"/>
      <c r="H4" s="16"/>
      <c r="I4" s="16"/>
      <c r="J4" s="18"/>
      <c r="X4" s="4" t="s">
        <v>18</v>
      </c>
      <c r="Y4" s="9" t="s">
        <v>19</v>
      </c>
      <c r="Z4" s="9" t="s">
        <v>11</v>
      </c>
      <c r="AA4" s="9"/>
      <c r="AB4" s="10"/>
    </row>
    <row r="5" spans="2:28" ht="18" customHeight="1">
      <c r="B5" s="19"/>
      <c r="C5" s="20" t="s">
        <v>20</v>
      </c>
      <c r="D5" s="20"/>
      <c r="E5" s="20" t="s">
        <v>21</v>
      </c>
      <c r="F5" s="21"/>
      <c r="G5" s="21" t="s">
        <v>22</v>
      </c>
      <c r="H5" s="20" t="s">
        <v>23</v>
      </c>
      <c r="I5" s="21" t="s">
        <v>24</v>
      </c>
      <c r="J5" s="22">
        <v>40229</v>
      </c>
      <c r="X5" s="4" t="s">
        <v>25</v>
      </c>
      <c r="Y5" s="9" t="s">
        <v>15</v>
      </c>
      <c r="Z5" s="9" t="s">
        <v>11</v>
      </c>
      <c r="AA5" s="9" t="s">
        <v>16</v>
      </c>
      <c r="AB5" s="10" t="s">
        <v>17</v>
      </c>
    </row>
    <row r="6" spans="2:10" ht="18" customHeight="1">
      <c r="B6" s="5"/>
      <c r="C6" s="6" t="s">
        <v>26</v>
      </c>
      <c r="D6" s="6" t="s">
        <v>27</v>
      </c>
      <c r="E6" s="6"/>
      <c r="F6" s="6"/>
      <c r="G6" s="6" t="s">
        <v>28</v>
      </c>
      <c r="H6" s="6"/>
      <c r="I6" s="6"/>
      <c r="J6" s="8"/>
    </row>
    <row r="7" spans="2:10" ht="18" customHeight="1">
      <c r="B7" s="23"/>
      <c r="C7" s="24"/>
      <c r="D7" s="25" t="s">
        <v>29</v>
      </c>
      <c r="E7" s="25"/>
      <c r="F7" s="25"/>
      <c r="G7" s="25" t="s">
        <v>30</v>
      </c>
      <c r="H7" s="25"/>
      <c r="I7" s="25"/>
      <c r="J7" s="26"/>
    </row>
    <row r="8" spans="2:10" ht="18" customHeight="1">
      <c r="B8" s="11"/>
      <c r="C8" s="12" t="s">
        <v>31</v>
      </c>
      <c r="D8" s="12" t="s">
        <v>32</v>
      </c>
      <c r="E8" s="12"/>
      <c r="F8" s="12"/>
      <c r="G8" s="12" t="s">
        <v>28</v>
      </c>
      <c r="H8" s="12"/>
      <c r="I8" s="12"/>
      <c r="J8" s="14"/>
    </row>
    <row r="9" spans="2:10" ht="18" customHeight="1">
      <c r="B9" s="15"/>
      <c r="C9" s="17"/>
      <c r="D9" s="16" t="s">
        <v>29</v>
      </c>
      <c r="E9" s="16"/>
      <c r="F9" s="16"/>
      <c r="G9" s="25" t="s">
        <v>30</v>
      </c>
      <c r="H9" s="16"/>
      <c r="I9" s="16"/>
      <c r="J9" s="18"/>
    </row>
    <row r="10" spans="2:10" ht="18" customHeight="1">
      <c r="B10" s="11"/>
      <c r="C10" s="12" t="s">
        <v>33</v>
      </c>
      <c r="D10" s="12" t="s">
        <v>34</v>
      </c>
      <c r="E10" s="12"/>
      <c r="F10" s="12"/>
      <c r="G10" s="12" t="s">
        <v>28</v>
      </c>
      <c r="H10" s="12"/>
      <c r="I10" s="12"/>
      <c r="J10" s="14"/>
    </row>
    <row r="11" spans="2:10" ht="18" customHeight="1">
      <c r="B11" s="27"/>
      <c r="C11" s="28"/>
      <c r="D11" s="28" t="s">
        <v>29</v>
      </c>
      <c r="E11" s="28"/>
      <c r="F11" s="28"/>
      <c r="G11" s="28" t="s">
        <v>30</v>
      </c>
      <c r="H11" s="28"/>
      <c r="I11" s="28"/>
      <c r="J11" s="29"/>
    </row>
    <row r="12" spans="2:10" ht="18" customHeight="1">
      <c r="B12" s="30">
        <v>1</v>
      </c>
      <c r="C12" s="6" t="s">
        <v>35</v>
      </c>
      <c r="D12" s="6"/>
      <c r="E12" s="6"/>
      <c r="F12" s="31">
        <f>IF(B12&lt;&gt;0,ROUND($J$31/B12,0),0)</f>
        <v>0</v>
      </c>
      <c r="G12" s="7">
        <v>1</v>
      </c>
      <c r="H12" s="6" t="s">
        <v>36</v>
      </c>
      <c r="I12" s="6"/>
      <c r="J12" s="32">
        <f>IF(G12&lt;&gt;0,ROUND($J$31/G12,0),0)</f>
        <v>0</v>
      </c>
    </row>
    <row r="13" spans="2:10" ht="18" customHeight="1">
      <c r="B13" s="33">
        <v>1</v>
      </c>
      <c r="C13" s="25" t="s">
        <v>37</v>
      </c>
      <c r="D13" s="25"/>
      <c r="E13" s="25"/>
      <c r="F13" s="34">
        <f>IF(B13&lt;&gt;0,ROUND($J$31/B13,0),0)</f>
        <v>0</v>
      </c>
      <c r="G13" s="24"/>
      <c r="H13" s="25"/>
      <c r="I13" s="25"/>
      <c r="J13" s="35">
        <f>IF(G13&lt;&gt;0,ROUND($J$31/G13,0),0)</f>
        <v>0</v>
      </c>
    </row>
    <row r="14" spans="2:10" ht="18" customHeight="1">
      <c r="B14" s="36">
        <v>1</v>
      </c>
      <c r="C14" s="28" t="s">
        <v>38</v>
      </c>
      <c r="D14" s="28"/>
      <c r="E14" s="28"/>
      <c r="F14" s="37">
        <f>IF(B14&lt;&gt;0,ROUND($J$31/B14,0),0)</f>
        <v>0</v>
      </c>
      <c r="G14" s="38"/>
      <c r="H14" s="28"/>
      <c r="I14" s="28"/>
      <c r="J14" s="39">
        <f>IF(G14&lt;&gt;0,ROUND($J$31/G14,0),0)</f>
        <v>0</v>
      </c>
    </row>
    <row r="15" spans="2:10" ht="18" customHeight="1">
      <c r="B15" s="40" t="s">
        <v>39</v>
      </c>
      <c r="C15" s="41" t="s">
        <v>40</v>
      </c>
      <c r="D15" s="42" t="s">
        <v>41</v>
      </c>
      <c r="E15" s="42" t="s">
        <v>42</v>
      </c>
      <c r="F15" s="43" t="s">
        <v>43</v>
      </c>
      <c r="G15" s="40" t="s">
        <v>44</v>
      </c>
      <c r="H15" s="44" t="s">
        <v>45</v>
      </c>
      <c r="I15" s="45"/>
      <c r="J15" s="46"/>
    </row>
    <row r="16" spans="2:10" ht="18" customHeight="1">
      <c r="B16" s="47">
        <v>1</v>
      </c>
      <c r="C16" s="48" t="s">
        <v>46</v>
      </c>
      <c r="D16" s="49">
        <v>0</v>
      </c>
      <c r="E16" s="49">
        <v>0</v>
      </c>
      <c r="F16" s="50">
        <f>D16+E16</f>
        <v>0</v>
      </c>
      <c r="G16" s="47">
        <v>6</v>
      </c>
      <c r="H16" s="51" t="s">
        <v>47</v>
      </c>
      <c r="I16" s="52"/>
      <c r="J16" s="50">
        <v>0</v>
      </c>
    </row>
    <row r="17" spans="2:10" ht="18" customHeight="1">
      <c r="B17" s="53">
        <v>2</v>
      </c>
      <c r="C17" s="54" t="s">
        <v>48</v>
      </c>
      <c r="D17" s="55">
        <v>0</v>
      </c>
      <c r="E17" s="55">
        <v>0</v>
      </c>
      <c r="F17" s="50">
        <f>D17+E17</f>
        <v>0</v>
      </c>
      <c r="G17" s="53">
        <v>7</v>
      </c>
      <c r="H17" s="56" t="s">
        <v>49</v>
      </c>
      <c r="I17" s="12"/>
      <c r="J17" s="57">
        <v>0</v>
      </c>
    </row>
    <row r="18" spans="2:10" ht="18" customHeight="1">
      <c r="B18" s="53">
        <v>3</v>
      </c>
      <c r="C18" s="54" t="s">
        <v>50</v>
      </c>
      <c r="D18" s="55">
        <f>ROUND(Prehľad!H112,2)</f>
        <v>0</v>
      </c>
      <c r="E18" s="55">
        <f>ROUND(Prehľad!I112,2)</f>
        <v>0</v>
      </c>
      <c r="F18" s="50">
        <f>D18+E18</f>
        <v>0</v>
      </c>
      <c r="G18" s="53">
        <v>8</v>
      </c>
      <c r="H18" s="56" t="s">
        <v>51</v>
      </c>
      <c r="I18" s="12"/>
      <c r="J18" s="57">
        <v>0</v>
      </c>
    </row>
    <row r="19" spans="2:10" ht="18" customHeight="1">
      <c r="B19" s="53">
        <v>4</v>
      </c>
      <c r="C19" s="54" t="s">
        <v>52</v>
      </c>
      <c r="D19" s="55">
        <v>0</v>
      </c>
      <c r="E19" s="55">
        <v>0</v>
      </c>
      <c r="F19" s="58">
        <f>D19+E19</f>
        <v>0</v>
      </c>
      <c r="G19" s="53">
        <v>9</v>
      </c>
      <c r="H19" s="56" t="s">
        <v>53</v>
      </c>
      <c r="I19" s="12"/>
      <c r="J19" s="57">
        <v>0</v>
      </c>
    </row>
    <row r="20" spans="2:10" ht="18" customHeight="1">
      <c r="B20" s="59">
        <v>5</v>
      </c>
      <c r="C20" s="60" t="s">
        <v>54</v>
      </c>
      <c r="D20" s="61">
        <f>SUM(D16:D19)</f>
        <v>0</v>
      </c>
      <c r="E20" s="62">
        <f>SUM(E16:E19)</f>
        <v>0</v>
      </c>
      <c r="F20" s="63">
        <f>SUM(F16:F19)</f>
        <v>0</v>
      </c>
      <c r="G20" s="64">
        <v>10</v>
      </c>
      <c r="I20" s="65" t="s">
        <v>55</v>
      </c>
      <c r="J20" s="63">
        <f>SUM(J16:J19)</f>
        <v>0</v>
      </c>
    </row>
    <row r="21" spans="2:10" ht="18" customHeight="1">
      <c r="B21" s="40" t="s">
        <v>56</v>
      </c>
      <c r="C21" s="66"/>
      <c r="D21" s="45" t="s">
        <v>57</v>
      </c>
      <c r="E21" s="45"/>
      <c r="F21" s="46"/>
      <c r="G21" s="40" t="s">
        <v>58</v>
      </c>
      <c r="H21" s="44" t="s">
        <v>59</v>
      </c>
      <c r="I21" s="45"/>
      <c r="J21" s="46"/>
    </row>
    <row r="22" spans="2:10" ht="18" customHeight="1">
      <c r="B22" s="47">
        <v>11</v>
      </c>
      <c r="C22" s="51" t="s">
        <v>60</v>
      </c>
      <c r="D22" s="67" t="s">
        <v>53</v>
      </c>
      <c r="E22" s="68">
        <v>0</v>
      </c>
      <c r="F22" s="50">
        <v>0</v>
      </c>
      <c r="G22" s="53">
        <v>16</v>
      </c>
      <c r="H22" s="56" t="s">
        <v>61</v>
      </c>
      <c r="I22" s="69"/>
      <c r="J22" s="57">
        <v>0</v>
      </c>
    </row>
    <row r="23" spans="2:10" ht="18" customHeight="1">
      <c r="B23" s="53">
        <v>12</v>
      </c>
      <c r="C23" s="56" t="s">
        <v>62</v>
      </c>
      <c r="D23" s="70"/>
      <c r="E23" s="71">
        <v>0</v>
      </c>
      <c r="F23" s="57">
        <v>0</v>
      </c>
      <c r="G23" s="53">
        <v>17</v>
      </c>
      <c r="H23" s="56" t="s">
        <v>63</v>
      </c>
      <c r="I23" s="69"/>
      <c r="J23" s="57">
        <v>0</v>
      </c>
    </row>
    <row r="24" spans="2:10" ht="18" customHeight="1">
      <c r="B24" s="53">
        <v>13</v>
      </c>
      <c r="C24" s="56" t="s">
        <v>64</v>
      </c>
      <c r="D24" s="70"/>
      <c r="E24" s="71">
        <v>0</v>
      </c>
      <c r="F24" s="57">
        <v>0</v>
      </c>
      <c r="G24" s="53">
        <v>18</v>
      </c>
      <c r="H24" s="56" t="s">
        <v>65</v>
      </c>
      <c r="I24" s="69"/>
      <c r="J24" s="57">
        <v>0</v>
      </c>
    </row>
    <row r="25" spans="2:10" ht="18" customHeight="1">
      <c r="B25" s="53">
        <v>14</v>
      </c>
      <c r="C25" s="56" t="s">
        <v>53</v>
      </c>
      <c r="D25" s="70"/>
      <c r="E25" s="71">
        <v>0</v>
      </c>
      <c r="F25" s="57">
        <v>0</v>
      </c>
      <c r="G25" s="53">
        <v>19</v>
      </c>
      <c r="H25" s="56" t="s">
        <v>66</v>
      </c>
      <c r="I25" s="69"/>
      <c r="J25" s="57">
        <v>0</v>
      </c>
    </row>
    <row r="26" spans="2:10" ht="18" customHeight="1">
      <c r="B26" s="59">
        <v>15</v>
      </c>
      <c r="C26" s="72"/>
      <c r="D26" s="73"/>
      <c r="E26" s="73" t="s">
        <v>67</v>
      </c>
      <c r="F26" s="63">
        <f>SUM(F22:F25)</f>
        <v>0</v>
      </c>
      <c r="G26" s="59">
        <v>20</v>
      </c>
      <c r="H26" s="72"/>
      <c r="I26" s="73" t="s">
        <v>68</v>
      </c>
      <c r="J26" s="63">
        <f>SUM(J22:J25)</f>
        <v>0</v>
      </c>
    </row>
    <row r="27" spans="2:10" ht="18" customHeight="1">
      <c r="B27" s="74"/>
      <c r="C27" s="75" t="s">
        <v>69</v>
      </c>
      <c r="D27" s="76"/>
      <c r="E27" s="77" t="s">
        <v>70</v>
      </c>
      <c r="F27" s="78"/>
      <c r="G27" s="40" t="s">
        <v>71</v>
      </c>
      <c r="H27" s="44" t="s">
        <v>72</v>
      </c>
      <c r="I27" s="45"/>
      <c r="J27" s="46"/>
    </row>
    <row r="28" spans="2:10" ht="18" customHeight="1">
      <c r="B28" s="79"/>
      <c r="C28" s="80"/>
      <c r="D28" s="81"/>
      <c r="E28" s="82"/>
      <c r="F28" s="78"/>
      <c r="G28" s="47">
        <v>21</v>
      </c>
      <c r="H28" s="51"/>
      <c r="I28" s="83" t="s">
        <v>73</v>
      </c>
      <c r="J28" s="50">
        <f>F20+J20+F26+J26</f>
        <v>0</v>
      </c>
    </row>
    <row r="29" spans="2:10" ht="18" customHeight="1">
      <c r="B29" s="79"/>
      <c r="C29" s="81" t="s">
        <v>74</v>
      </c>
      <c r="D29" s="81"/>
      <c r="E29" s="84"/>
      <c r="F29" s="78"/>
      <c r="G29" s="53">
        <v>22</v>
      </c>
      <c r="H29" s="56" t="s">
        <v>75</v>
      </c>
      <c r="I29" s="85">
        <f>J28-I30</f>
        <v>0</v>
      </c>
      <c r="J29" s="57">
        <f>ROUND((I29*19)/100+0.04,1)</f>
        <v>0</v>
      </c>
    </row>
    <row r="30" spans="2:10" ht="18" customHeight="1">
      <c r="B30" s="11"/>
      <c r="C30" s="12" t="s">
        <v>76</v>
      </c>
      <c r="D30" s="12"/>
      <c r="E30" s="84"/>
      <c r="F30" s="78"/>
      <c r="G30" s="53">
        <v>23</v>
      </c>
      <c r="H30" s="56" t="s">
        <v>77</v>
      </c>
      <c r="I30" s="85">
        <f>SUMIF(Prehľad!O11:O9999,0,Prehľad!J11:J9999)</f>
        <v>0</v>
      </c>
      <c r="J30" s="57">
        <f>ROUND((I30*0)/100+0.04,1)</f>
        <v>0</v>
      </c>
    </row>
    <row r="31" spans="2:10" ht="18" customHeight="1">
      <c r="B31" s="79"/>
      <c r="C31" s="81"/>
      <c r="D31" s="81"/>
      <c r="E31" s="84"/>
      <c r="F31" s="78"/>
      <c r="G31" s="59">
        <v>24</v>
      </c>
      <c r="H31" s="72"/>
      <c r="I31" s="73" t="s">
        <v>78</v>
      </c>
      <c r="J31" s="63">
        <f>SUM(J28:J30)</f>
        <v>0</v>
      </c>
    </row>
    <row r="32" spans="2:10" ht="18" customHeight="1">
      <c r="B32" s="74"/>
      <c r="C32" s="81"/>
      <c r="D32" s="78"/>
      <c r="E32" s="86"/>
      <c r="F32" s="78"/>
      <c r="G32" s="87" t="s">
        <v>79</v>
      </c>
      <c r="H32" s="88" t="s">
        <v>80</v>
      </c>
      <c r="I32" s="89"/>
      <c r="J32" s="90">
        <v>0</v>
      </c>
    </row>
    <row r="33" spans="2:10" ht="18" customHeight="1">
      <c r="B33" s="91"/>
      <c r="C33" s="92"/>
      <c r="D33" s="75" t="s">
        <v>81</v>
      </c>
      <c r="E33" s="92"/>
      <c r="F33" s="92"/>
      <c r="G33" s="92"/>
      <c r="H33" s="92" t="s">
        <v>82</v>
      </c>
      <c r="I33" s="92"/>
      <c r="J33" s="93"/>
    </row>
    <row r="34" spans="2:10" ht="18" customHeight="1">
      <c r="B34" s="79"/>
      <c r="C34" s="80"/>
      <c r="D34" s="81"/>
      <c r="E34" s="81"/>
      <c r="F34" s="80"/>
      <c r="G34" s="81"/>
      <c r="H34" s="81"/>
      <c r="I34" s="81"/>
      <c r="J34" s="94"/>
    </row>
    <row r="35" spans="2:10" ht="18" customHeight="1">
      <c r="B35" s="79"/>
      <c r="C35" s="81" t="s">
        <v>74</v>
      </c>
      <c r="D35" s="81"/>
      <c r="E35" s="81"/>
      <c r="F35" s="80"/>
      <c r="G35" s="81" t="s">
        <v>74</v>
      </c>
      <c r="H35" s="81"/>
      <c r="I35" s="81"/>
      <c r="J35" s="94"/>
    </row>
    <row r="36" spans="2:10" ht="18" customHeight="1">
      <c r="B36" s="11"/>
      <c r="C36" s="12" t="s">
        <v>76</v>
      </c>
      <c r="D36" s="12"/>
      <c r="E36" s="12"/>
      <c r="F36" s="13"/>
      <c r="G36" s="12" t="s">
        <v>76</v>
      </c>
      <c r="H36" s="12"/>
      <c r="I36" s="12"/>
      <c r="J36" s="14"/>
    </row>
    <row r="37" spans="2:10" ht="18" customHeight="1">
      <c r="B37" s="79"/>
      <c r="C37" s="81" t="s">
        <v>70</v>
      </c>
      <c r="D37" s="81"/>
      <c r="E37" s="81"/>
      <c r="F37" s="80"/>
      <c r="G37" s="81" t="s">
        <v>70</v>
      </c>
      <c r="H37" s="81"/>
      <c r="I37" s="81"/>
      <c r="J37" s="94"/>
    </row>
    <row r="38" spans="2:10" ht="18" customHeight="1">
      <c r="B38" s="79"/>
      <c r="C38" s="81"/>
      <c r="D38" s="81"/>
      <c r="E38" s="81"/>
      <c r="F38" s="81"/>
      <c r="G38" s="81"/>
      <c r="H38" s="81"/>
      <c r="I38" s="81"/>
      <c r="J38" s="94"/>
    </row>
    <row r="39" spans="2:10" ht="18" customHeight="1">
      <c r="B39" s="79"/>
      <c r="C39" s="81"/>
      <c r="D39" s="81"/>
      <c r="E39" s="81"/>
      <c r="F39" s="81"/>
      <c r="G39" s="81"/>
      <c r="H39" s="81"/>
      <c r="I39" s="81"/>
      <c r="J39" s="94"/>
    </row>
    <row r="40" spans="2:10" ht="18" customHeight="1">
      <c r="B40" s="79"/>
      <c r="C40" s="81"/>
      <c r="D40" s="81"/>
      <c r="E40" s="81"/>
      <c r="F40" s="81"/>
      <c r="G40" s="81"/>
      <c r="H40" s="81"/>
      <c r="I40" s="81"/>
      <c r="J40" s="94"/>
    </row>
    <row r="41" spans="2:10" ht="18" customHeight="1">
      <c r="B41" s="27"/>
      <c r="C41" s="28"/>
      <c r="D41" s="28"/>
      <c r="E41" s="28"/>
      <c r="F41" s="28"/>
      <c r="G41" s="28"/>
      <c r="H41" s="28"/>
      <c r="I41" s="28"/>
      <c r="J41" s="29"/>
    </row>
  </sheetData>
  <sheetProtection selectLockedCells="1" selectUnlockedCells="1"/>
  <printOptions horizontalCentered="1" verticalCentered="1"/>
  <pageMargins left="0.24027777777777778" right="0.2701388888888889" top="0.3541666666666667" bottom="0.4333333333333333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29" sqref="B29"/>
    </sheetView>
  </sheetViews>
  <sheetFormatPr defaultColWidth="8.8515625" defaultRowHeight="12.75"/>
  <cols>
    <col min="1" max="1" width="42.28125" style="95" customWidth="1"/>
    <col min="2" max="2" width="11.8515625" style="96" customWidth="1"/>
    <col min="3" max="3" width="11.421875" style="96" customWidth="1"/>
    <col min="4" max="4" width="11.57421875" style="96" customWidth="1"/>
    <col min="5" max="5" width="12.140625" style="97" customWidth="1"/>
    <col min="6" max="6" width="8.57421875" style="98" customWidth="1"/>
    <col min="7" max="7" width="8.8515625" style="98" customWidth="1"/>
    <col min="8" max="23" width="8.8515625" style="95" customWidth="1"/>
    <col min="24" max="24" width="6.57421875" style="95" customWidth="1"/>
    <col min="25" max="25" width="23.8515625" style="95" customWidth="1"/>
    <col min="26" max="26" width="4.28125" style="95" customWidth="1"/>
    <col min="27" max="27" width="8.28125" style="95" customWidth="1"/>
    <col min="28" max="28" width="8.7109375" style="95" customWidth="1"/>
    <col min="29" max="16384" width="8.8515625" style="95" customWidth="1"/>
  </cols>
  <sheetData>
    <row r="1" spans="1:28" ht="12.75">
      <c r="A1" s="99" t="s">
        <v>83</v>
      </c>
      <c r="C1" s="95"/>
      <c r="E1" s="99" t="s">
        <v>84</v>
      </c>
      <c r="F1" s="95"/>
      <c r="G1" s="95"/>
      <c r="X1" s="4" t="s">
        <v>1</v>
      </c>
      <c r="Y1" s="4" t="s">
        <v>2</v>
      </c>
      <c r="Z1" s="4" t="s">
        <v>3</v>
      </c>
      <c r="AA1" s="4" t="s">
        <v>4</v>
      </c>
      <c r="AB1" s="4" t="s">
        <v>5</v>
      </c>
    </row>
    <row r="2" spans="1:28" ht="12.75">
      <c r="A2" s="99" t="s">
        <v>85</v>
      </c>
      <c r="C2" s="95"/>
      <c r="E2" s="99" t="s">
        <v>86</v>
      </c>
      <c r="F2" s="95"/>
      <c r="G2" s="95"/>
      <c r="X2" s="4" t="s">
        <v>9</v>
      </c>
      <c r="Y2" s="9" t="s">
        <v>87</v>
      </c>
      <c r="Z2" s="9" t="s">
        <v>11</v>
      </c>
      <c r="AA2" s="9"/>
      <c r="AB2" s="10"/>
    </row>
    <row r="3" spans="1:28" ht="12.75">
      <c r="A3" s="99" t="s">
        <v>88</v>
      </c>
      <c r="C3" s="95"/>
      <c r="E3" s="99" t="s">
        <v>89</v>
      </c>
      <c r="F3" s="95"/>
      <c r="G3" s="95"/>
      <c r="X3" s="4" t="s">
        <v>14</v>
      </c>
      <c r="Y3" s="9" t="s">
        <v>90</v>
      </c>
      <c r="Z3" s="9" t="s">
        <v>11</v>
      </c>
      <c r="AA3" s="9" t="s">
        <v>16</v>
      </c>
      <c r="AB3" s="10" t="s">
        <v>17</v>
      </c>
    </row>
    <row r="4" spans="2:28" ht="12.75">
      <c r="B4" s="95"/>
      <c r="C4" s="95"/>
      <c r="D4" s="95"/>
      <c r="E4" s="95"/>
      <c r="F4" s="95"/>
      <c r="G4" s="95"/>
      <c r="X4" s="4" t="s">
        <v>18</v>
      </c>
      <c r="Y4" s="9" t="s">
        <v>91</v>
      </c>
      <c r="Z4" s="9" t="s">
        <v>11</v>
      </c>
      <c r="AA4" s="9"/>
      <c r="AB4" s="10"/>
    </row>
    <row r="5" spans="1:28" ht="12.75">
      <c r="A5" s="99" t="s">
        <v>92</v>
      </c>
      <c r="B5" s="95"/>
      <c r="C5" s="95"/>
      <c r="D5" s="95"/>
      <c r="E5" s="95"/>
      <c r="F5" s="95"/>
      <c r="G5" s="95"/>
      <c r="X5" s="4" t="s">
        <v>25</v>
      </c>
      <c r="Y5" s="9" t="s">
        <v>90</v>
      </c>
      <c r="Z5" s="9" t="s">
        <v>11</v>
      </c>
      <c r="AA5" s="9" t="s">
        <v>16</v>
      </c>
      <c r="AB5" s="10" t="s">
        <v>17</v>
      </c>
    </row>
    <row r="6" spans="1:7" ht="12.75">
      <c r="A6" s="99" t="s">
        <v>12</v>
      </c>
      <c r="B6" s="95"/>
      <c r="C6" s="95"/>
      <c r="D6" s="95"/>
      <c r="E6" s="95"/>
      <c r="F6" s="95"/>
      <c r="G6" s="95"/>
    </row>
    <row r="7" spans="1:7" ht="12.75">
      <c r="A7" s="99"/>
      <c r="B7" s="95"/>
      <c r="C7" s="95"/>
      <c r="D7" s="95"/>
      <c r="E7" s="95"/>
      <c r="F7" s="95"/>
      <c r="G7" s="95"/>
    </row>
    <row r="8" spans="2:7" ht="13.5">
      <c r="B8" s="100" t="s">
        <v>93</v>
      </c>
      <c r="G8" s="95"/>
    </row>
    <row r="9" spans="1:7" ht="12.75">
      <c r="A9" s="101" t="s">
        <v>94</v>
      </c>
      <c r="B9" s="102" t="s">
        <v>95</v>
      </c>
      <c r="C9" s="102" t="s">
        <v>96</v>
      </c>
      <c r="D9" s="102" t="s">
        <v>97</v>
      </c>
      <c r="E9" s="103" t="s">
        <v>98</v>
      </c>
      <c r="F9" s="104" t="s">
        <v>99</v>
      </c>
      <c r="G9" s="95"/>
    </row>
    <row r="10" spans="1:7" ht="12.75">
      <c r="A10" s="105"/>
      <c r="B10" s="106" t="s">
        <v>100</v>
      </c>
      <c r="C10" s="106" t="s">
        <v>42</v>
      </c>
      <c r="D10" s="106"/>
      <c r="E10" s="106" t="s">
        <v>97</v>
      </c>
      <c r="F10" s="107" t="s">
        <v>97</v>
      </c>
      <c r="G10" s="108" t="s">
        <v>101</v>
      </c>
    </row>
    <row r="12" spans="1:7" ht="12.75">
      <c r="A12" s="95" t="s">
        <v>102</v>
      </c>
      <c r="B12" s="96">
        <f>Prehľad!H110</f>
        <v>0</v>
      </c>
      <c r="C12" s="96">
        <f>Prehľad!I110</f>
        <v>0</v>
      </c>
      <c r="D12" s="96">
        <f>Prehľad!J110</f>
        <v>0</v>
      </c>
      <c r="E12" s="97">
        <f>Prehľad!L110</f>
        <v>0</v>
      </c>
      <c r="F12" s="98">
        <f>Prehľad!N110</f>
        <v>0</v>
      </c>
      <c r="G12" s="98">
        <f>Prehľad!W110</f>
        <v>0</v>
      </c>
    </row>
    <row r="13" spans="1:7" ht="12.75">
      <c r="A13" s="95" t="s">
        <v>103</v>
      </c>
      <c r="B13" s="96">
        <f>Prehľad!H112</f>
        <v>0</v>
      </c>
      <c r="C13" s="96">
        <f>Prehľad!I112</f>
        <v>0</v>
      </c>
      <c r="D13" s="96">
        <f>Prehľad!J112</f>
        <v>0</v>
      </c>
      <c r="E13" s="97">
        <f>Prehľad!L112</f>
        <v>0</v>
      </c>
      <c r="F13" s="98">
        <f>Prehľad!N112</f>
        <v>0</v>
      </c>
      <c r="G13" s="98">
        <f>Prehľad!W112</f>
        <v>0</v>
      </c>
    </row>
    <row r="16" spans="1:7" ht="12.75">
      <c r="A16" s="95" t="s">
        <v>104</v>
      </c>
      <c r="B16" s="96">
        <f>Prehľad!H114</f>
        <v>0</v>
      </c>
      <c r="C16" s="96">
        <f>Prehľad!I114</f>
        <v>0</v>
      </c>
      <c r="D16" s="96">
        <f>Prehľad!J114</f>
        <v>0</v>
      </c>
      <c r="E16" s="97">
        <f>Prehľad!L114</f>
        <v>0</v>
      </c>
      <c r="F16" s="98">
        <f>Prehľad!N114</f>
        <v>0</v>
      </c>
      <c r="G16" s="98">
        <f>Prehľad!W114</f>
        <v>0</v>
      </c>
    </row>
  </sheetData>
  <sheetProtection selectLockedCells="1" selectUnlockedCells="1"/>
  <printOptions horizontalCentered="1"/>
  <pageMargins left="0.4" right="0.3402777777777778" top="0.6298611111111111" bottom="0.6097222222222223" header="0.5118055555555555" footer="0.3541666666666667"/>
  <pageSetup horizontalDpi="300" verticalDpi="300" orientation="portrait" paperSize="9"/>
  <headerFooter alignWithMargins="0">
    <oddFooter>&amp;R&amp;"Arial Narrow,Bežné"&amp;8Strana&amp;"Arial,Normálne"&amp;10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showGridLines="0" tabSelected="1" zoomScalePageLayoutView="0" workbookViewId="0" topLeftCell="A1">
      <pane ySplit="10" topLeftCell="A23" activePane="bottomLeft" state="frozen"/>
      <selection pane="topLeft" activeCell="A1" sqref="A1"/>
      <selection pane="bottomLeft" activeCell="AC24" sqref="AC24"/>
    </sheetView>
  </sheetViews>
  <sheetFormatPr defaultColWidth="8.8515625" defaultRowHeight="12.75"/>
  <cols>
    <col min="1" max="1" width="4.140625" style="109" customWidth="1"/>
    <col min="2" max="2" width="5.00390625" style="110" customWidth="1"/>
    <col min="3" max="3" width="13.00390625" style="111" customWidth="1"/>
    <col min="4" max="4" width="35.7109375" style="95" customWidth="1"/>
    <col min="5" max="5" width="10.7109375" style="98" customWidth="1"/>
    <col min="6" max="6" width="5.28125" style="95" customWidth="1"/>
    <col min="7" max="7" width="9.7109375" style="96" customWidth="1"/>
    <col min="8" max="9" width="0" style="96" hidden="1" customWidth="1"/>
    <col min="10" max="10" width="10.7109375" style="96" customWidth="1"/>
    <col min="11" max="12" width="0" style="97" hidden="1" customWidth="1"/>
    <col min="13" max="14" width="0" style="98" hidden="1" customWidth="1"/>
    <col min="15" max="15" width="3.57421875" style="95" customWidth="1"/>
    <col min="16" max="16" width="0" style="95" hidden="1" customWidth="1"/>
    <col min="17" max="19" width="0" style="98" hidden="1" customWidth="1"/>
    <col min="20" max="22" width="0" style="108" hidden="1" customWidth="1"/>
    <col min="23" max="23" width="8.8515625" style="112" customWidth="1"/>
    <col min="24" max="24" width="6.57421875" style="95" customWidth="1"/>
    <col min="25" max="25" width="24.421875" style="95" customWidth="1"/>
    <col min="26" max="26" width="4.28125" style="95" customWidth="1"/>
    <col min="27" max="27" width="8.28125" style="95" customWidth="1"/>
    <col min="28" max="28" width="8.7109375" style="95" customWidth="1"/>
    <col min="29" max="16384" width="8.8515625" style="95" customWidth="1"/>
  </cols>
  <sheetData>
    <row r="1" spans="1:28" ht="12.75">
      <c r="A1" s="99" t="s">
        <v>83</v>
      </c>
      <c r="B1" s="95"/>
      <c r="C1" s="95"/>
      <c r="E1" s="99" t="s">
        <v>105</v>
      </c>
      <c r="H1" s="95"/>
      <c r="I1" s="95"/>
      <c r="L1" s="95"/>
      <c r="M1" s="95"/>
      <c r="N1" s="95"/>
      <c r="T1" s="95"/>
      <c r="U1" s="95"/>
      <c r="V1" s="95"/>
      <c r="W1" s="95"/>
      <c r="X1" s="4" t="s">
        <v>1</v>
      </c>
      <c r="Y1" s="4" t="s">
        <v>2</v>
      </c>
      <c r="Z1" s="4" t="s">
        <v>3</v>
      </c>
      <c r="AA1" s="4" t="s">
        <v>4</v>
      </c>
      <c r="AB1" s="4" t="s">
        <v>5</v>
      </c>
    </row>
    <row r="2" spans="1:28" ht="12.75">
      <c r="A2" s="99" t="s">
        <v>85</v>
      </c>
      <c r="B2" s="95"/>
      <c r="C2" s="95"/>
      <c r="E2" s="99" t="s">
        <v>86</v>
      </c>
      <c r="H2" s="113"/>
      <c r="I2" s="95"/>
      <c r="L2" s="95"/>
      <c r="M2" s="95"/>
      <c r="N2" s="95"/>
      <c r="T2" s="95"/>
      <c r="U2" s="95"/>
      <c r="V2" s="95"/>
      <c r="W2" s="95"/>
      <c r="X2" s="4" t="s">
        <v>9</v>
      </c>
      <c r="Y2" s="9" t="s">
        <v>106</v>
      </c>
      <c r="Z2" s="9" t="s">
        <v>11</v>
      </c>
      <c r="AA2" s="9"/>
      <c r="AB2" s="10"/>
    </row>
    <row r="3" spans="1:28" ht="12.75">
      <c r="A3" s="99" t="s">
        <v>107</v>
      </c>
      <c r="B3" s="95"/>
      <c r="C3" s="95"/>
      <c r="E3" s="99" t="s">
        <v>108</v>
      </c>
      <c r="H3" s="95"/>
      <c r="I3" s="95"/>
      <c r="L3" s="95"/>
      <c r="M3" s="95"/>
      <c r="N3" s="95"/>
      <c r="T3" s="95"/>
      <c r="U3" s="95"/>
      <c r="V3" s="95"/>
      <c r="W3" s="95"/>
      <c r="X3" s="4" t="s">
        <v>14</v>
      </c>
      <c r="Y3" s="9" t="s">
        <v>109</v>
      </c>
      <c r="Z3" s="9" t="s">
        <v>11</v>
      </c>
      <c r="AA3" s="9" t="s">
        <v>16</v>
      </c>
      <c r="AB3" s="10" t="s">
        <v>17</v>
      </c>
    </row>
    <row r="4" spans="1:28" ht="12.75">
      <c r="A4" s="95"/>
      <c r="B4" s="95"/>
      <c r="C4" s="95"/>
      <c r="E4" s="95"/>
      <c r="G4" s="95"/>
      <c r="H4" s="95"/>
      <c r="I4" s="95"/>
      <c r="J4" s="95"/>
      <c r="K4" s="95"/>
      <c r="L4" s="95"/>
      <c r="M4" s="95"/>
      <c r="N4" s="95"/>
      <c r="T4" s="95"/>
      <c r="U4" s="95"/>
      <c r="V4" s="95"/>
      <c r="W4" s="95"/>
      <c r="X4" s="4" t="s">
        <v>18</v>
      </c>
      <c r="Y4" s="9" t="s">
        <v>110</v>
      </c>
      <c r="Z4" s="9" t="s">
        <v>11</v>
      </c>
      <c r="AA4" s="9"/>
      <c r="AB4" s="10"/>
    </row>
    <row r="5" spans="1:28" ht="12.75">
      <c r="A5" s="99" t="s">
        <v>111</v>
      </c>
      <c r="B5" s="95"/>
      <c r="C5" s="95"/>
      <c r="E5" s="95"/>
      <c r="G5" s="95"/>
      <c r="H5" s="95"/>
      <c r="I5" s="95"/>
      <c r="J5" s="95"/>
      <c r="K5" s="95"/>
      <c r="L5" s="95"/>
      <c r="M5" s="95"/>
      <c r="N5" s="95"/>
      <c r="T5" s="95"/>
      <c r="U5" s="95"/>
      <c r="V5" s="95"/>
      <c r="W5" s="95"/>
      <c r="X5" s="4" t="s">
        <v>25</v>
      </c>
      <c r="Y5" s="9" t="s">
        <v>109</v>
      </c>
      <c r="Z5" s="9" t="s">
        <v>11</v>
      </c>
      <c r="AA5" s="9" t="s">
        <v>16</v>
      </c>
      <c r="AB5" s="10" t="s">
        <v>17</v>
      </c>
    </row>
    <row r="6" spans="1:23" ht="12.75">
      <c r="A6" s="99" t="s">
        <v>12</v>
      </c>
      <c r="B6" s="95"/>
      <c r="C6" s="95"/>
      <c r="E6" s="95"/>
      <c r="G6" s="95"/>
      <c r="H6" s="95"/>
      <c r="I6" s="95"/>
      <c r="J6" s="95"/>
      <c r="K6" s="95"/>
      <c r="L6" s="95"/>
      <c r="M6" s="95"/>
      <c r="N6" s="95"/>
      <c r="T6" s="95"/>
      <c r="U6" s="95"/>
      <c r="V6" s="95"/>
      <c r="W6" s="95"/>
    </row>
    <row r="7" spans="1:23" ht="12.75">
      <c r="A7" s="99"/>
      <c r="B7" s="95"/>
      <c r="C7" s="95"/>
      <c r="E7" s="95"/>
      <c r="G7" s="95"/>
      <c r="H7" s="95"/>
      <c r="I7" s="95"/>
      <c r="J7" s="95"/>
      <c r="K7" s="95"/>
      <c r="L7" s="95"/>
      <c r="M7" s="95"/>
      <c r="N7" s="95"/>
      <c r="T7" s="95"/>
      <c r="U7" s="95"/>
      <c r="V7" s="95"/>
      <c r="W7" s="95"/>
    </row>
    <row r="8" spans="1:23" ht="13.5">
      <c r="A8" s="95"/>
      <c r="D8" s="100" t="s">
        <v>112</v>
      </c>
      <c r="T8" s="95"/>
      <c r="U8" s="95"/>
      <c r="V8" s="95"/>
      <c r="W8" s="95"/>
    </row>
    <row r="9" spans="1:23" ht="12.75">
      <c r="A9" s="101" t="s">
        <v>113</v>
      </c>
      <c r="B9" s="102" t="s">
        <v>114</v>
      </c>
      <c r="C9" s="102" t="s">
        <v>115</v>
      </c>
      <c r="D9" s="102" t="s">
        <v>116</v>
      </c>
      <c r="E9" s="102" t="s">
        <v>117</v>
      </c>
      <c r="F9" s="102" t="s">
        <v>118</v>
      </c>
      <c r="G9" s="102" t="s">
        <v>119</v>
      </c>
      <c r="H9" s="102" t="s">
        <v>95</v>
      </c>
      <c r="I9" s="102" t="s">
        <v>96</v>
      </c>
      <c r="J9" s="102" t="s">
        <v>97</v>
      </c>
      <c r="K9" s="125" t="s">
        <v>98</v>
      </c>
      <c r="L9" s="125"/>
      <c r="M9" s="126" t="s">
        <v>99</v>
      </c>
      <c r="N9" s="126"/>
      <c r="O9" s="114" t="s">
        <v>120</v>
      </c>
      <c r="P9" s="115" t="s">
        <v>121</v>
      </c>
      <c r="Q9" s="116" t="s">
        <v>117</v>
      </c>
      <c r="R9" s="116" t="s">
        <v>117</v>
      </c>
      <c r="S9" s="117" t="s">
        <v>117</v>
      </c>
      <c r="T9" s="118" t="s">
        <v>122</v>
      </c>
      <c r="U9" s="118" t="s">
        <v>123</v>
      </c>
      <c r="V9" s="118" t="s">
        <v>124</v>
      </c>
      <c r="W9" s="95"/>
    </row>
    <row r="10" spans="1:23" ht="12.75">
      <c r="A10" s="105" t="s">
        <v>125</v>
      </c>
      <c r="B10" s="106" t="s">
        <v>126</v>
      </c>
      <c r="C10" s="119"/>
      <c r="D10" s="106" t="s">
        <v>127</v>
      </c>
      <c r="E10" s="106" t="s">
        <v>128</v>
      </c>
      <c r="F10" s="106" t="s">
        <v>129</v>
      </c>
      <c r="G10" s="106" t="s">
        <v>130</v>
      </c>
      <c r="H10" s="106" t="s">
        <v>100</v>
      </c>
      <c r="I10" s="106" t="s">
        <v>42</v>
      </c>
      <c r="J10" s="106"/>
      <c r="K10" s="106" t="s">
        <v>119</v>
      </c>
      <c r="L10" s="106" t="s">
        <v>97</v>
      </c>
      <c r="M10" s="120" t="s">
        <v>119</v>
      </c>
      <c r="N10" s="106" t="s">
        <v>97</v>
      </c>
      <c r="O10" s="107" t="s">
        <v>131</v>
      </c>
      <c r="P10" s="121"/>
      <c r="Q10" s="122" t="s">
        <v>132</v>
      </c>
      <c r="R10" s="122" t="s">
        <v>133</v>
      </c>
      <c r="S10" s="123" t="s">
        <v>134</v>
      </c>
      <c r="T10" s="118" t="s">
        <v>135</v>
      </c>
      <c r="U10" s="118" t="s">
        <v>136</v>
      </c>
      <c r="V10" s="118" t="s">
        <v>137</v>
      </c>
      <c r="W10" s="108" t="s">
        <v>101</v>
      </c>
    </row>
    <row r="12" ht="12.75">
      <c r="B12" s="124" t="s">
        <v>138</v>
      </c>
    </row>
    <row r="13" ht="12.75">
      <c r="B13" s="111" t="s">
        <v>102</v>
      </c>
    </row>
    <row r="14" spans="1:23" ht="12.75">
      <c r="A14" s="109">
        <v>1</v>
      </c>
      <c r="B14" s="110" t="s">
        <v>139</v>
      </c>
      <c r="C14" s="111" t="s">
        <v>140</v>
      </c>
      <c r="D14" s="95" t="s">
        <v>141</v>
      </c>
      <c r="E14" s="98">
        <v>600</v>
      </c>
      <c r="F14" s="95" t="s">
        <v>142</v>
      </c>
      <c r="H14" s="96">
        <f>ROUND(E14*G14,2)</f>
        <v>0</v>
      </c>
      <c r="J14" s="96">
        <f aca="true" t="shared" si="0" ref="J14:J45">ROUND(E14*G14,2)</f>
        <v>0</v>
      </c>
      <c r="O14" s="95">
        <v>20</v>
      </c>
      <c r="P14" s="95" t="s">
        <v>143</v>
      </c>
      <c r="T14" s="108" t="s">
        <v>53</v>
      </c>
      <c r="U14" s="108" t="s">
        <v>53</v>
      </c>
      <c r="V14" s="108" t="s">
        <v>36</v>
      </c>
      <c r="W14" s="112">
        <v>57.6</v>
      </c>
    </row>
    <row r="15" spans="1:22" ht="12.75">
      <c r="A15" s="109">
        <v>2</v>
      </c>
      <c r="B15" s="110" t="s">
        <v>144</v>
      </c>
      <c r="C15" s="111" t="s">
        <v>145</v>
      </c>
      <c r="D15" s="95" t="s">
        <v>146</v>
      </c>
      <c r="E15" s="98">
        <v>600</v>
      </c>
      <c r="F15" s="95" t="s">
        <v>142</v>
      </c>
      <c r="I15" s="96">
        <f>ROUND(E15*G15,2)</f>
        <v>0</v>
      </c>
      <c r="J15" s="96">
        <f t="shared" si="0"/>
        <v>0</v>
      </c>
      <c r="K15" s="97">
        <v>0.0001</v>
      </c>
      <c r="L15" s="97">
        <f>E15*K15</f>
        <v>0.060000000000000005</v>
      </c>
      <c r="O15" s="95">
        <v>20</v>
      </c>
      <c r="P15" s="95" t="s">
        <v>143</v>
      </c>
      <c r="T15" s="108" t="s">
        <v>53</v>
      </c>
      <c r="U15" s="108" t="s">
        <v>147</v>
      </c>
      <c r="V15" s="108" t="s">
        <v>36</v>
      </c>
    </row>
    <row r="16" spans="1:23" ht="12.75">
      <c r="A16" s="109">
        <v>3</v>
      </c>
      <c r="B16" s="110" t="s">
        <v>139</v>
      </c>
      <c r="C16" s="111" t="s">
        <v>148</v>
      </c>
      <c r="D16" s="95" t="s">
        <v>149</v>
      </c>
      <c r="E16" s="98">
        <v>150</v>
      </c>
      <c r="F16" s="95" t="s">
        <v>142</v>
      </c>
      <c r="H16" s="96">
        <f>ROUND(E16*G16,2)</f>
        <v>0</v>
      </c>
      <c r="J16" s="96">
        <f t="shared" si="0"/>
        <v>0</v>
      </c>
      <c r="O16" s="95">
        <v>20</v>
      </c>
      <c r="P16" s="95" t="s">
        <v>143</v>
      </c>
      <c r="T16" s="108" t="s">
        <v>53</v>
      </c>
      <c r="U16" s="108" t="s">
        <v>53</v>
      </c>
      <c r="V16" s="108" t="s">
        <v>36</v>
      </c>
      <c r="W16" s="112">
        <v>29.6</v>
      </c>
    </row>
    <row r="17" spans="1:22" ht="12.75">
      <c r="A17" s="109">
        <v>4</v>
      </c>
      <c r="B17" s="110" t="s">
        <v>144</v>
      </c>
      <c r="C17" s="111" t="s">
        <v>150</v>
      </c>
      <c r="D17" s="95" t="s">
        <v>151</v>
      </c>
      <c r="E17" s="98">
        <v>150</v>
      </c>
      <c r="F17" s="95" t="s">
        <v>142</v>
      </c>
      <c r="I17" s="96">
        <f>ROUND(E17*G17,2)</f>
        <v>0</v>
      </c>
      <c r="J17" s="96">
        <f t="shared" si="0"/>
        <v>0</v>
      </c>
      <c r="O17" s="95">
        <v>20</v>
      </c>
      <c r="P17" s="95" t="s">
        <v>143</v>
      </c>
      <c r="T17" s="108" t="s">
        <v>53</v>
      </c>
      <c r="U17" s="108" t="s">
        <v>147</v>
      </c>
      <c r="V17" s="108" t="s">
        <v>36</v>
      </c>
    </row>
    <row r="18" spans="1:23" ht="12.75">
      <c r="A18" s="109">
        <v>5</v>
      </c>
      <c r="B18" s="110" t="s">
        <v>139</v>
      </c>
      <c r="C18" s="111" t="s">
        <v>152</v>
      </c>
      <c r="D18" s="95" t="s">
        <v>153</v>
      </c>
      <c r="E18" s="98">
        <v>281</v>
      </c>
      <c r="F18" s="95" t="s">
        <v>154</v>
      </c>
      <c r="H18" s="96">
        <f>ROUND(E18*G18,2)</f>
        <v>0</v>
      </c>
      <c r="J18" s="96">
        <f t="shared" si="0"/>
        <v>0</v>
      </c>
      <c r="O18" s="95">
        <v>20</v>
      </c>
      <c r="P18" s="95" t="s">
        <v>143</v>
      </c>
      <c r="T18" s="108" t="s">
        <v>53</v>
      </c>
      <c r="U18" s="108" t="s">
        <v>53</v>
      </c>
      <c r="V18" s="108" t="s">
        <v>36</v>
      </c>
      <c r="W18" s="112">
        <v>126.375</v>
      </c>
    </row>
    <row r="19" spans="1:22" ht="12.75">
      <c r="A19" s="109">
        <v>6</v>
      </c>
      <c r="B19" s="110" t="s">
        <v>144</v>
      </c>
      <c r="C19" s="111" t="s">
        <v>155</v>
      </c>
      <c r="D19" s="95" t="s">
        <v>156</v>
      </c>
      <c r="E19" s="98">
        <v>256</v>
      </c>
      <c r="F19" s="95" t="s">
        <v>154</v>
      </c>
      <c r="I19" s="96">
        <f>ROUND(E19*G19,2)</f>
        <v>0</v>
      </c>
      <c r="J19" s="96">
        <f t="shared" si="0"/>
        <v>0</v>
      </c>
      <c r="K19" s="97">
        <v>0.0001</v>
      </c>
      <c r="L19" s="97">
        <f>E19*K19</f>
        <v>0.0256</v>
      </c>
      <c r="O19" s="95">
        <v>20</v>
      </c>
      <c r="P19" s="95" t="s">
        <v>143</v>
      </c>
      <c r="T19" s="108" t="s">
        <v>53</v>
      </c>
      <c r="U19" s="108" t="s">
        <v>147</v>
      </c>
      <c r="V19" s="108" t="s">
        <v>36</v>
      </c>
    </row>
    <row r="20" spans="1:22" ht="12.75">
      <c r="A20" s="109">
        <v>7</v>
      </c>
      <c r="B20" s="110" t="s">
        <v>144</v>
      </c>
      <c r="C20" s="111" t="s">
        <v>157</v>
      </c>
      <c r="D20" s="95" t="s">
        <v>158</v>
      </c>
      <c r="E20" s="98">
        <v>25</v>
      </c>
      <c r="F20" s="95" t="s">
        <v>154</v>
      </c>
      <c r="I20" s="96">
        <f>ROUND(E20*G20,2)</f>
        <v>0</v>
      </c>
      <c r="J20" s="96">
        <f t="shared" si="0"/>
        <v>0</v>
      </c>
      <c r="K20" s="97">
        <v>3E-05</v>
      </c>
      <c r="L20" s="97">
        <f>E20*K20</f>
        <v>0.00075</v>
      </c>
      <c r="O20" s="95">
        <v>20</v>
      </c>
      <c r="P20" s="95" t="s">
        <v>143</v>
      </c>
      <c r="T20" s="108" t="s">
        <v>53</v>
      </c>
      <c r="U20" s="108" t="s">
        <v>147</v>
      </c>
      <c r="V20" s="108" t="s">
        <v>36</v>
      </c>
    </row>
    <row r="21" spans="1:23" ht="12.75">
      <c r="A21" s="109">
        <v>8</v>
      </c>
      <c r="B21" s="110" t="s">
        <v>139</v>
      </c>
      <c r="C21" s="111" t="s">
        <v>159</v>
      </c>
      <c r="D21" s="95" t="s">
        <v>160</v>
      </c>
      <c r="E21" s="98">
        <v>40</v>
      </c>
      <c r="F21" s="95" t="s">
        <v>154</v>
      </c>
      <c r="H21" s="96">
        <f>ROUND(E21*G21,2)</f>
        <v>0</v>
      </c>
      <c r="J21" s="96">
        <f t="shared" si="0"/>
        <v>0</v>
      </c>
      <c r="O21" s="95">
        <v>20</v>
      </c>
      <c r="P21" s="95" t="s">
        <v>143</v>
      </c>
      <c r="T21" s="108" t="s">
        <v>53</v>
      </c>
      <c r="U21" s="108" t="s">
        <v>53</v>
      </c>
      <c r="V21" s="108" t="s">
        <v>36</v>
      </c>
      <c r="W21" s="112">
        <v>17.3</v>
      </c>
    </row>
    <row r="22" spans="1:22" ht="12.75">
      <c r="A22" s="109">
        <v>9</v>
      </c>
      <c r="B22" s="110" t="s">
        <v>144</v>
      </c>
      <c r="C22" s="111" t="s">
        <v>161</v>
      </c>
      <c r="D22" s="95" t="s">
        <v>162</v>
      </c>
      <c r="E22" s="98">
        <v>40</v>
      </c>
      <c r="F22" s="95" t="s">
        <v>154</v>
      </c>
      <c r="I22" s="96">
        <f>ROUND(E22*G22,2)</f>
        <v>0</v>
      </c>
      <c r="J22" s="96">
        <f t="shared" si="0"/>
        <v>0</v>
      </c>
      <c r="K22" s="97">
        <v>0.00019</v>
      </c>
      <c r="L22" s="97">
        <f>E22*K22</f>
        <v>0.007600000000000001</v>
      </c>
      <c r="O22" s="95">
        <v>20</v>
      </c>
      <c r="P22" s="95" t="s">
        <v>143</v>
      </c>
      <c r="T22" s="108" t="s">
        <v>53</v>
      </c>
      <c r="U22" s="108" t="s">
        <v>147</v>
      </c>
      <c r="V22" s="108" t="s">
        <v>36</v>
      </c>
    </row>
    <row r="23" spans="1:23" ht="12.75">
      <c r="A23" s="109">
        <v>10</v>
      </c>
      <c r="B23" s="110" t="s">
        <v>139</v>
      </c>
      <c r="C23" s="111" t="s">
        <v>163</v>
      </c>
      <c r="D23" s="95" t="s">
        <v>164</v>
      </c>
      <c r="E23" s="98">
        <v>412</v>
      </c>
      <c r="F23" s="95" t="s">
        <v>154</v>
      </c>
      <c r="H23" s="96">
        <f>ROUND(E23*G23,2)</f>
        <v>0</v>
      </c>
      <c r="J23" s="96">
        <f t="shared" si="0"/>
        <v>0</v>
      </c>
      <c r="O23" s="95">
        <v>20</v>
      </c>
      <c r="P23" s="95" t="s">
        <v>143</v>
      </c>
      <c r="T23" s="108" t="s">
        <v>53</v>
      </c>
      <c r="U23" s="108" t="s">
        <v>53</v>
      </c>
      <c r="V23" s="108" t="s">
        <v>36</v>
      </c>
      <c r="W23" s="112">
        <v>36.3</v>
      </c>
    </row>
    <row r="24" spans="1:22" ht="12.75">
      <c r="A24" s="109">
        <v>11</v>
      </c>
      <c r="B24" s="110" t="s">
        <v>144</v>
      </c>
      <c r="C24" s="111" t="s">
        <v>165</v>
      </c>
      <c r="D24" s="95" t="s">
        <v>164</v>
      </c>
      <c r="E24" s="98">
        <v>412</v>
      </c>
      <c r="F24" s="95" t="s">
        <v>154</v>
      </c>
      <c r="I24" s="96">
        <f>ROUND(E24*G24,2)</f>
        <v>0</v>
      </c>
      <c r="J24" s="96">
        <f t="shared" si="0"/>
        <v>0</v>
      </c>
      <c r="K24" s="97">
        <v>0.00013</v>
      </c>
      <c r="L24" s="97">
        <f>E24*K24</f>
        <v>0.053559999999999997</v>
      </c>
      <c r="O24" s="95">
        <v>20</v>
      </c>
      <c r="P24" s="95" t="s">
        <v>143</v>
      </c>
      <c r="T24" s="108" t="s">
        <v>53</v>
      </c>
      <c r="U24" s="108" t="s">
        <v>53</v>
      </c>
      <c r="V24" s="108" t="s">
        <v>36</v>
      </c>
    </row>
    <row r="25" spans="1:23" ht="12.75">
      <c r="A25" s="109">
        <v>12</v>
      </c>
      <c r="B25" s="110" t="s">
        <v>139</v>
      </c>
      <c r="C25" s="111" t="s">
        <v>166</v>
      </c>
      <c r="D25" s="95" t="s">
        <v>167</v>
      </c>
      <c r="E25" s="98">
        <v>18</v>
      </c>
      <c r="F25" s="95" t="s">
        <v>154</v>
      </c>
      <c r="H25" s="96">
        <f>ROUND(E25*G25,2)</f>
        <v>0</v>
      </c>
      <c r="J25" s="96">
        <f t="shared" si="0"/>
        <v>0</v>
      </c>
      <c r="O25" s="95">
        <v>20</v>
      </c>
      <c r="P25" s="95" t="s">
        <v>143</v>
      </c>
      <c r="T25" s="108" t="s">
        <v>53</v>
      </c>
      <c r="U25" s="108" t="s">
        <v>53</v>
      </c>
      <c r="V25" s="108" t="s">
        <v>36</v>
      </c>
      <c r="W25" s="112">
        <v>4.32</v>
      </c>
    </row>
    <row r="26" spans="1:22" ht="12.75">
      <c r="A26" s="109">
        <v>13</v>
      </c>
      <c r="B26" s="110" t="s">
        <v>144</v>
      </c>
      <c r="C26" s="111" t="s">
        <v>168</v>
      </c>
      <c r="D26" s="95" t="s">
        <v>169</v>
      </c>
      <c r="E26" s="98">
        <v>10</v>
      </c>
      <c r="F26" s="95" t="s">
        <v>154</v>
      </c>
      <c r="I26" s="96">
        <f>ROUND(E26*G26,2)</f>
        <v>0</v>
      </c>
      <c r="J26" s="96">
        <f t="shared" si="0"/>
        <v>0</v>
      </c>
      <c r="O26" s="95">
        <v>20</v>
      </c>
      <c r="P26" s="95" t="s">
        <v>143</v>
      </c>
      <c r="T26" s="108" t="s">
        <v>53</v>
      </c>
      <c r="U26" s="108" t="s">
        <v>147</v>
      </c>
      <c r="V26" s="108" t="s">
        <v>36</v>
      </c>
    </row>
    <row r="27" spans="1:22" ht="12.75">
      <c r="A27" s="109">
        <v>14</v>
      </c>
      <c r="B27" s="110" t="s">
        <v>144</v>
      </c>
      <c r="C27" s="111" t="s">
        <v>170</v>
      </c>
      <c r="D27" s="95" t="s">
        <v>171</v>
      </c>
      <c r="E27" s="98">
        <v>8</v>
      </c>
      <c r="F27" s="95" t="s">
        <v>154</v>
      </c>
      <c r="I27" s="96">
        <f>ROUND(E27*G27,2)</f>
        <v>0</v>
      </c>
      <c r="J27" s="96">
        <f t="shared" si="0"/>
        <v>0</v>
      </c>
      <c r="O27" s="95">
        <v>20</v>
      </c>
      <c r="P27" s="95" t="s">
        <v>143</v>
      </c>
      <c r="T27" s="108" t="s">
        <v>53</v>
      </c>
      <c r="U27" s="108" t="s">
        <v>147</v>
      </c>
      <c r="V27" s="108" t="s">
        <v>36</v>
      </c>
    </row>
    <row r="28" spans="1:23" ht="12.75">
      <c r="A28" s="109">
        <v>15</v>
      </c>
      <c r="B28" s="110" t="s">
        <v>139</v>
      </c>
      <c r="C28" s="111" t="s">
        <v>172</v>
      </c>
      <c r="D28" s="95" t="s">
        <v>173</v>
      </c>
      <c r="E28" s="98">
        <v>40</v>
      </c>
      <c r="F28" s="95" t="s">
        <v>154</v>
      </c>
      <c r="H28" s="96">
        <f>ROUND(E28*G28,2)</f>
        <v>0</v>
      </c>
      <c r="J28" s="96">
        <f t="shared" si="0"/>
        <v>0</v>
      </c>
      <c r="O28" s="95">
        <v>20</v>
      </c>
      <c r="P28" s="95" t="s">
        <v>143</v>
      </c>
      <c r="T28" s="108" t="s">
        <v>53</v>
      </c>
      <c r="U28" s="108" t="s">
        <v>53</v>
      </c>
      <c r="V28" s="108" t="s">
        <v>36</v>
      </c>
      <c r="W28" s="112">
        <v>11.28</v>
      </c>
    </row>
    <row r="29" spans="1:22" ht="12.75">
      <c r="A29" s="109">
        <v>16</v>
      </c>
      <c r="B29" s="110" t="s">
        <v>144</v>
      </c>
      <c r="C29" s="111" t="s">
        <v>174</v>
      </c>
      <c r="D29" s="95" t="s">
        <v>175</v>
      </c>
      <c r="E29" s="98">
        <v>40</v>
      </c>
      <c r="F29" s="95" t="s">
        <v>154</v>
      </c>
      <c r="I29" s="96">
        <f>ROUND(E29*G29,2)</f>
        <v>0</v>
      </c>
      <c r="J29" s="96">
        <f t="shared" si="0"/>
        <v>0</v>
      </c>
      <c r="O29" s="95">
        <v>20</v>
      </c>
      <c r="P29" s="95" t="s">
        <v>143</v>
      </c>
      <c r="T29" s="108" t="s">
        <v>53</v>
      </c>
      <c r="U29" s="108" t="s">
        <v>147</v>
      </c>
      <c r="V29" s="108" t="s">
        <v>36</v>
      </c>
    </row>
    <row r="30" spans="1:23" ht="12.75">
      <c r="A30" s="109">
        <v>17</v>
      </c>
      <c r="B30" s="110" t="s">
        <v>139</v>
      </c>
      <c r="C30" s="111" t="s">
        <v>176</v>
      </c>
      <c r="D30" s="95" t="s">
        <v>177</v>
      </c>
      <c r="E30" s="98">
        <v>10</v>
      </c>
      <c r="F30" s="95" t="s">
        <v>154</v>
      </c>
      <c r="H30" s="96">
        <f>ROUND(E30*G30,2)</f>
        <v>0</v>
      </c>
      <c r="J30" s="96">
        <f t="shared" si="0"/>
        <v>0</v>
      </c>
      <c r="O30" s="95">
        <v>20</v>
      </c>
      <c r="P30" s="95" t="s">
        <v>143</v>
      </c>
      <c r="T30" s="108" t="s">
        <v>53</v>
      </c>
      <c r="U30" s="108" t="s">
        <v>53</v>
      </c>
      <c r="V30" s="108" t="s">
        <v>36</v>
      </c>
      <c r="W30" s="112">
        <v>8.46</v>
      </c>
    </row>
    <row r="31" spans="1:22" ht="12.75">
      <c r="A31" s="109">
        <v>18</v>
      </c>
      <c r="B31" s="110" t="s">
        <v>144</v>
      </c>
      <c r="C31" s="111" t="s">
        <v>178</v>
      </c>
      <c r="D31" s="95" t="s">
        <v>179</v>
      </c>
      <c r="E31" s="98">
        <v>10</v>
      </c>
      <c r="F31" s="95" t="s">
        <v>154</v>
      </c>
      <c r="I31" s="96">
        <f>ROUND(E31*G31,2)</f>
        <v>0</v>
      </c>
      <c r="J31" s="96">
        <f t="shared" si="0"/>
        <v>0</v>
      </c>
      <c r="O31" s="95">
        <v>20</v>
      </c>
      <c r="P31" s="95" t="s">
        <v>143</v>
      </c>
      <c r="T31" s="108" t="s">
        <v>53</v>
      </c>
      <c r="U31" s="108" t="s">
        <v>147</v>
      </c>
      <c r="V31" s="108" t="s">
        <v>36</v>
      </c>
    </row>
    <row r="32" spans="1:23" ht="12.75">
      <c r="A32" s="109">
        <v>19</v>
      </c>
      <c r="B32" s="110" t="s">
        <v>139</v>
      </c>
      <c r="C32" s="111" t="s">
        <v>180</v>
      </c>
      <c r="D32" s="95" t="s">
        <v>181</v>
      </c>
      <c r="E32" s="98">
        <v>5</v>
      </c>
      <c r="F32" s="95" t="s">
        <v>154</v>
      </c>
      <c r="H32" s="96">
        <f>ROUND(E32*G32,2)</f>
        <v>0</v>
      </c>
      <c r="J32" s="96">
        <f t="shared" si="0"/>
        <v>0</v>
      </c>
      <c r="O32" s="95">
        <v>20</v>
      </c>
      <c r="P32" s="95" t="s">
        <v>143</v>
      </c>
      <c r="T32" s="108" t="s">
        <v>53</v>
      </c>
      <c r="U32" s="108" t="s">
        <v>53</v>
      </c>
      <c r="V32" s="108" t="s">
        <v>36</v>
      </c>
      <c r="W32" s="112">
        <v>0.546</v>
      </c>
    </row>
    <row r="33" spans="1:22" ht="12.75">
      <c r="A33" s="109">
        <v>20</v>
      </c>
      <c r="B33" s="110" t="s">
        <v>144</v>
      </c>
      <c r="C33" s="111" t="s">
        <v>182</v>
      </c>
      <c r="D33" s="95" t="s">
        <v>183</v>
      </c>
      <c r="E33" s="98">
        <v>5</v>
      </c>
      <c r="F33" s="95" t="s">
        <v>154</v>
      </c>
      <c r="I33" s="96">
        <f aca="true" t="shared" si="1" ref="I33:I38">ROUND(E33*G33,2)</f>
        <v>0</v>
      </c>
      <c r="J33" s="96">
        <f t="shared" si="0"/>
        <v>0</v>
      </c>
      <c r="O33" s="95">
        <v>20</v>
      </c>
      <c r="P33" s="95" t="s">
        <v>143</v>
      </c>
      <c r="T33" s="108" t="s">
        <v>53</v>
      </c>
      <c r="U33" s="108" t="s">
        <v>147</v>
      </c>
      <c r="V33" s="108" t="s">
        <v>36</v>
      </c>
    </row>
    <row r="34" spans="1:22" ht="12.75">
      <c r="A34" s="109">
        <v>21</v>
      </c>
      <c r="B34" s="110" t="s">
        <v>144</v>
      </c>
      <c r="C34" s="111" t="s">
        <v>184</v>
      </c>
      <c r="D34" s="95" t="s">
        <v>185</v>
      </c>
      <c r="E34" s="98">
        <v>38</v>
      </c>
      <c r="F34" s="95" t="s">
        <v>154</v>
      </c>
      <c r="I34" s="96">
        <f t="shared" si="1"/>
        <v>0</v>
      </c>
      <c r="J34" s="96">
        <f t="shared" si="0"/>
        <v>0</v>
      </c>
      <c r="O34" s="95">
        <v>20</v>
      </c>
      <c r="P34" s="95" t="s">
        <v>143</v>
      </c>
      <c r="T34" s="108" t="s">
        <v>53</v>
      </c>
      <c r="U34" s="108" t="s">
        <v>147</v>
      </c>
      <c r="V34" s="108" t="s">
        <v>36</v>
      </c>
    </row>
    <row r="35" spans="1:22" ht="12.75">
      <c r="A35" s="109">
        <v>22</v>
      </c>
      <c r="B35" s="110" t="s">
        <v>144</v>
      </c>
      <c r="C35" s="111" t="s">
        <v>186</v>
      </c>
      <c r="D35" s="95" t="s">
        <v>187</v>
      </c>
      <c r="E35" s="98">
        <v>40</v>
      </c>
      <c r="F35" s="95" t="s">
        <v>154</v>
      </c>
      <c r="I35" s="96">
        <f t="shared" si="1"/>
        <v>0</v>
      </c>
      <c r="J35" s="96">
        <f t="shared" si="0"/>
        <v>0</v>
      </c>
      <c r="O35" s="95">
        <v>20</v>
      </c>
      <c r="P35" s="95" t="s">
        <v>143</v>
      </c>
      <c r="T35" s="108" t="s">
        <v>53</v>
      </c>
      <c r="U35" s="108" t="s">
        <v>147</v>
      </c>
      <c r="V35" s="108" t="s">
        <v>36</v>
      </c>
    </row>
    <row r="36" spans="1:22" ht="12.75">
      <c r="A36" s="109">
        <v>23</v>
      </c>
      <c r="B36" s="110" t="s">
        <v>144</v>
      </c>
      <c r="C36" s="111" t="s">
        <v>188</v>
      </c>
      <c r="D36" s="95" t="s">
        <v>189</v>
      </c>
      <c r="E36" s="98">
        <v>38</v>
      </c>
      <c r="F36" s="95" t="s">
        <v>154</v>
      </c>
      <c r="I36" s="96">
        <f t="shared" si="1"/>
        <v>0</v>
      </c>
      <c r="J36" s="96">
        <f t="shared" si="0"/>
        <v>0</v>
      </c>
      <c r="O36" s="95">
        <v>20</v>
      </c>
      <c r="P36" s="95" t="s">
        <v>143</v>
      </c>
      <c r="T36" s="108" t="s">
        <v>53</v>
      </c>
      <c r="U36" s="108" t="s">
        <v>147</v>
      </c>
      <c r="V36" s="108" t="s">
        <v>36</v>
      </c>
    </row>
    <row r="37" spans="1:22" ht="12.75">
      <c r="A37" s="109">
        <v>24</v>
      </c>
      <c r="B37" s="110" t="s">
        <v>144</v>
      </c>
      <c r="C37" s="111" t="s">
        <v>190</v>
      </c>
      <c r="D37" s="95" t="s">
        <v>191</v>
      </c>
      <c r="E37" s="98">
        <v>22</v>
      </c>
      <c r="F37" s="95" t="s">
        <v>154</v>
      </c>
      <c r="I37" s="96">
        <f t="shared" si="1"/>
        <v>0</v>
      </c>
      <c r="J37" s="96">
        <f t="shared" si="0"/>
        <v>0</v>
      </c>
      <c r="O37" s="95">
        <v>20</v>
      </c>
      <c r="P37" s="95" t="s">
        <v>143</v>
      </c>
      <c r="T37" s="108" t="s">
        <v>53</v>
      </c>
      <c r="U37" s="108" t="s">
        <v>147</v>
      </c>
      <c r="V37" s="108" t="s">
        <v>36</v>
      </c>
    </row>
    <row r="38" spans="1:22" ht="12.75">
      <c r="A38" s="109">
        <v>25</v>
      </c>
      <c r="B38" s="110" t="s">
        <v>144</v>
      </c>
      <c r="C38" s="111" t="s">
        <v>192</v>
      </c>
      <c r="D38" s="95" t="s">
        <v>193</v>
      </c>
      <c r="E38" s="98">
        <v>25</v>
      </c>
      <c r="F38" s="95" t="s">
        <v>154</v>
      </c>
      <c r="I38" s="96">
        <f t="shared" si="1"/>
        <v>0</v>
      </c>
      <c r="J38" s="96">
        <f t="shared" si="0"/>
        <v>0</v>
      </c>
      <c r="O38" s="95">
        <v>20</v>
      </c>
      <c r="P38" s="95" t="s">
        <v>143</v>
      </c>
      <c r="T38" s="108" t="s">
        <v>53</v>
      </c>
      <c r="U38" s="108" t="s">
        <v>147</v>
      </c>
      <c r="V38" s="108" t="s">
        <v>36</v>
      </c>
    </row>
    <row r="39" spans="1:23" ht="12.75">
      <c r="A39" s="109">
        <v>26</v>
      </c>
      <c r="B39" s="110" t="s">
        <v>139</v>
      </c>
      <c r="C39" s="111" t="s">
        <v>194</v>
      </c>
      <c r="D39" s="95" t="s">
        <v>195</v>
      </c>
      <c r="E39" s="98">
        <v>8</v>
      </c>
      <c r="F39" s="95" t="s">
        <v>154</v>
      </c>
      <c r="H39" s="96">
        <f>ROUND(E39*G39,2)</f>
        <v>0</v>
      </c>
      <c r="J39" s="96">
        <f t="shared" si="0"/>
        <v>0</v>
      </c>
      <c r="O39" s="95">
        <v>20</v>
      </c>
      <c r="P39" s="95" t="s">
        <v>143</v>
      </c>
      <c r="T39" s="108" t="s">
        <v>53</v>
      </c>
      <c r="U39" s="108" t="s">
        <v>53</v>
      </c>
      <c r="V39" s="108" t="s">
        <v>36</v>
      </c>
      <c r="W39" s="112">
        <v>3.37</v>
      </c>
    </row>
    <row r="40" spans="1:22" ht="12.75">
      <c r="A40" s="109">
        <v>27</v>
      </c>
      <c r="B40" s="110" t="s">
        <v>144</v>
      </c>
      <c r="C40" s="111" t="s">
        <v>196</v>
      </c>
      <c r="D40" s="95" t="s">
        <v>197</v>
      </c>
      <c r="E40" s="98">
        <v>8</v>
      </c>
      <c r="F40" s="95" t="s">
        <v>154</v>
      </c>
      <c r="I40" s="96">
        <f>ROUND(E40*G40,2)</f>
        <v>0</v>
      </c>
      <c r="J40" s="96">
        <f t="shared" si="0"/>
        <v>0</v>
      </c>
      <c r="O40" s="95">
        <v>20</v>
      </c>
      <c r="P40" s="95" t="s">
        <v>143</v>
      </c>
      <c r="T40" s="108" t="s">
        <v>53</v>
      </c>
      <c r="U40" s="108" t="s">
        <v>147</v>
      </c>
      <c r="V40" s="108" t="s">
        <v>36</v>
      </c>
    </row>
    <row r="41" spans="1:23" ht="12.75">
      <c r="A41" s="109">
        <v>28</v>
      </c>
      <c r="B41" s="110" t="s">
        <v>139</v>
      </c>
      <c r="C41" s="111" t="s">
        <v>198</v>
      </c>
      <c r="D41" s="95" t="s">
        <v>199</v>
      </c>
      <c r="E41" s="98">
        <v>132</v>
      </c>
      <c r="F41" s="95" t="s">
        <v>154</v>
      </c>
      <c r="H41" s="96">
        <f>ROUND(E41*G41,2)</f>
        <v>0</v>
      </c>
      <c r="J41" s="96">
        <f t="shared" si="0"/>
        <v>0</v>
      </c>
      <c r="O41" s="95">
        <v>20</v>
      </c>
      <c r="P41" s="95" t="s">
        <v>143</v>
      </c>
      <c r="T41" s="108" t="s">
        <v>53</v>
      </c>
      <c r="U41" s="108" t="s">
        <v>53</v>
      </c>
      <c r="V41" s="108" t="s">
        <v>36</v>
      </c>
      <c r="W41" s="112">
        <v>41.949</v>
      </c>
    </row>
    <row r="42" spans="1:22" ht="12.75">
      <c r="A42" s="109">
        <v>29</v>
      </c>
      <c r="B42" s="110" t="s">
        <v>144</v>
      </c>
      <c r="C42" s="111" t="s">
        <v>200</v>
      </c>
      <c r="D42" s="95" t="s">
        <v>201</v>
      </c>
      <c r="E42" s="98">
        <v>27</v>
      </c>
      <c r="F42" s="95" t="s">
        <v>154</v>
      </c>
      <c r="I42" s="96">
        <f>ROUND(E42*G42,2)</f>
        <v>0</v>
      </c>
      <c r="J42" s="96">
        <f t="shared" si="0"/>
        <v>0</v>
      </c>
      <c r="O42" s="95">
        <v>20</v>
      </c>
      <c r="P42" s="95" t="s">
        <v>143</v>
      </c>
      <c r="T42" s="108" t="s">
        <v>53</v>
      </c>
      <c r="U42" s="108" t="s">
        <v>147</v>
      </c>
      <c r="V42" s="108" t="s">
        <v>36</v>
      </c>
    </row>
    <row r="43" spans="1:22" ht="12.75">
      <c r="A43" s="109">
        <v>30</v>
      </c>
      <c r="B43" s="110" t="s">
        <v>144</v>
      </c>
      <c r="C43" s="111" t="s">
        <v>202</v>
      </c>
      <c r="D43" s="95" t="s">
        <v>203</v>
      </c>
      <c r="E43" s="98">
        <v>10</v>
      </c>
      <c r="F43" s="95" t="s">
        <v>154</v>
      </c>
      <c r="I43" s="96">
        <f>ROUND(E43*G43,2)</f>
        <v>0</v>
      </c>
      <c r="J43" s="96">
        <f t="shared" si="0"/>
        <v>0</v>
      </c>
      <c r="O43" s="95">
        <v>20</v>
      </c>
      <c r="P43" s="95" t="s">
        <v>143</v>
      </c>
      <c r="T43" s="108" t="s">
        <v>53</v>
      </c>
      <c r="U43" s="108" t="s">
        <v>147</v>
      </c>
      <c r="V43" s="108" t="s">
        <v>36</v>
      </c>
    </row>
    <row r="44" spans="1:22" ht="12.75">
      <c r="A44" s="109">
        <v>31</v>
      </c>
      <c r="B44" s="110" t="s">
        <v>144</v>
      </c>
      <c r="C44" s="111" t="s">
        <v>204</v>
      </c>
      <c r="D44" s="95" t="s">
        <v>205</v>
      </c>
      <c r="E44" s="98">
        <v>95</v>
      </c>
      <c r="F44" s="95" t="s">
        <v>154</v>
      </c>
      <c r="I44" s="96">
        <f>ROUND(E44*G44,2)</f>
        <v>0</v>
      </c>
      <c r="J44" s="96">
        <f t="shared" si="0"/>
        <v>0</v>
      </c>
      <c r="O44" s="95">
        <v>20</v>
      </c>
      <c r="P44" s="95" t="s">
        <v>143</v>
      </c>
      <c r="T44" s="108" t="s">
        <v>53</v>
      </c>
      <c r="U44" s="108" t="s">
        <v>147</v>
      </c>
      <c r="V44" s="108" t="s">
        <v>36</v>
      </c>
    </row>
    <row r="45" spans="1:23" ht="12.75">
      <c r="A45" s="109">
        <v>32</v>
      </c>
      <c r="B45" s="110" t="s">
        <v>139</v>
      </c>
      <c r="C45" s="111" t="s">
        <v>206</v>
      </c>
      <c r="D45" s="95" t="s">
        <v>207</v>
      </c>
      <c r="E45" s="98">
        <v>3</v>
      </c>
      <c r="F45" s="95" t="s">
        <v>154</v>
      </c>
      <c r="H45" s="96">
        <f>ROUND(E45*G45,2)</f>
        <v>0</v>
      </c>
      <c r="J45" s="96">
        <f t="shared" si="0"/>
        <v>0</v>
      </c>
      <c r="O45" s="95">
        <v>20</v>
      </c>
      <c r="P45" s="95" t="s">
        <v>143</v>
      </c>
      <c r="T45" s="108" t="s">
        <v>53</v>
      </c>
      <c r="U45" s="108" t="s">
        <v>53</v>
      </c>
      <c r="V45" s="108" t="s">
        <v>36</v>
      </c>
      <c r="W45" s="112">
        <v>0.741</v>
      </c>
    </row>
    <row r="46" spans="1:22" ht="12.75">
      <c r="A46" s="109">
        <v>33</v>
      </c>
      <c r="B46" s="110" t="s">
        <v>144</v>
      </c>
      <c r="C46" s="111" t="s">
        <v>208</v>
      </c>
      <c r="D46" s="95" t="s">
        <v>209</v>
      </c>
      <c r="E46" s="98">
        <v>3</v>
      </c>
      <c r="F46" s="95" t="s">
        <v>154</v>
      </c>
      <c r="I46" s="96">
        <f>ROUND(E46*G46,2)</f>
        <v>0</v>
      </c>
      <c r="J46" s="96">
        <f aca="true" t="shared" si="2" ref="J46:J77">ROUND(E46*G46,2)</f>
        <v>0</v>
      </c>
      <c r="O46" s="95">
        <v>20</v>
      </c>
      <c r="P46" s="95" t="s">
        <v>143</v>
      </c>
      <c r="T46" s="108" t="s">
        <v>53</v>
      </c>
      <c r="U46" s="108" t="s">
        <v>147</v>
      </c>
      <c r="V46" s="108" t="s">
        <v>36</v>
      </c>
    </row>
    <row r="47" spans="1:23" ht="12.75">
      <c r="A47" s="109">
        <v>34</v>
      </c>
      <c r="B47" s="110" t="s">
        <v>139</v>
      </c>
      <c r="C47" s="111" t="s">
        <v>210</v>
      </c>
      <c r="D47" s="95" t="s">
        <v>211</v>
      </c>
      <c r="E47" s="98">
        <v>40</v>
      </c>
      <c r="F47" s="95" t="s">
        <v>154</v>
      </c>
      <c r="H47" s="96">
        <f>ROUND(E47*G47,2)</f>
        <v>0</v>
      </c>
      <c r="J47" s="96">
        <f t="shared" si="2"/>
        <v>0</v>
      </c>
      <c r="O47" s="95">
        <v>20</v>
      </c>
      <c r="P47" s="95" t="s">
        <v>143</v>
      </c>
      <c r="T47" s="108" t="s">
        <v>53</v>
      </c>
      <c r="U47" s="108" t="s">
        <v>53</v>
      </c>
      <c r="V47" s="108" t="s">
        <v>36</v>
      </c>
      <c r="W47" s="112">
        <v>0.078</v>
      </c>
    </row>
    <row r="48" spans="1:22" ht="12.75">
      <c r="A48" s="109">
        <v>35</v>
      </c>
      <c r="B48" s="110" t="s">
        <v>144</v>
      </c>
      <c r="C48" s="111" t="s">
        <v>212</v>
      </c>
      <c r="D48" s="95" t="s">
        <v>213</v>
      </c>
      <c r="E48" s="98">
        <v>1</v>
      </c>
      <c r="F48" s="95" t="s">
        <v>154</v>
      </c>
      <c r="I48" s="96">
        <f>ROUND(E48*G48,2)</f>
        <v>0</v>
      </c>
      <c r="J48" s="96">
        <f t="shared" si="2"/>
        <v>0</v>
      </c>
      <c r="O48" s="95">
        <v>20</v>
      </c>
      <c r="P48" s="95" t="s">
        <v>143</v>
      </c>
      <c r="T48" s="108" t="s">
        <v>53</v>
      </c>
      <c r="U48" s="108" t="s">
        <v>147</v>
      </c>
      <c r="V48" s="108" t="s">
        <v>36</v>
      </c>
    </row>
    <row r="49" spans="1:22" ht="12.75">
      <c r="A49" s="109">
        <v>36</v>
      </c>
      <c r="B49" s="110" t="s">
        <v>144</v>
      </c>
      <c r="C49" s="111" t="s">
        <v>214</v>
      </c>
      <c r="D49" s="95" t="s">
        <v>215</v>
      </c>
      <c r="E49" s="98">
        <v>38</v>
      </c>
      <c r="F49" s="95" t="s">
        <v>154</v>
      </c>
      <c r="I49" s="96">
        <f>ROUND(E49*G49,2)</f>
        <v>0</v>
      </c>
      <c r="J49" s="96">
        <f t="shared" si="2"/>
        <v>0</v>
      </c>
      <c r="O49" s="95">
        <v>20</v>
      </c>
      <c r="P49" s="95" t="s">
        <v>143</v>
      </c>
      <c r="T49" s="108" t="s">
        <v>53</v>
      </c>
      <c r="U49" s="108" t="s">
        <v>147</v>
      </c>
      <c r="V49" s="108" t="s">
        <v>36</v>
      </c>
    </row>
    <row r="50" spans="1:22" ht="12.75">
      <c r="A50" s="109">
        <v>37</v>
      </c>
      <c r="B50" s="110" t="s">
        <v>144</v>
      </c>
      <c r="C50" s="111" t="s">
        <v>216</v>
      </c>
      <c r="D50" s="95" t="s">
        <v>217</v>
      </c>
      <c r="E50" s="98">
        <v>1</v>
      </c>
      <c r="F50" s="95" t="s">
        <v>154</v>
      </c>
      <c r="I50" s="96">
        <f>ROUND(E50*G50,2)</f>
        <v>0</v>
      </c>
      <c r="J50" s="96">
        <f t="shared" si="2"/>
        <v>0</v>
      </c>
      <c r="O50" s="95">
        <v>20</v>
      </c>
      <c r="P50" s="95" t="s">
        <v>143</v>
      </c>
      <c r="T50" s="108" t="s">
        <v>53</v>
      </c>
      <c r="U50" s="108" t="s">
        <v>147</v>
      </c>
      <c r="V50" s="108" t="s">
        <v>36</v>
      </c>
    </row>
    <row r="51" spans="1:22" ht="12.75">
      <c r="A51" s="109">
        <v>38</v>
      </c>
      <c r="B51" s="110" t="s">
        <v>139</v>
      </c>
      <c r="C51" s="111" t="s">
        <v>218</v>
      </c>
      <c r="D51" s="95" t="s">
        <v>219</v>
      </c>
      <c r="E51" s="98">
        <v>8</v>
      </c>
      <c r="F51" s="95" t="s">
        <v>154</v>
      </c>
      <c r="H51" s="96">
        <f>ROUND(E51*G51,2)</f>
        <v>0</v>
      </c>
      <c r="J51" s="96">
        <f t="shared" si="2"/>
        <v>0</v>
      </c>
      <c r="O51" s="95">
        <v>20</v>
      </c>
      <c r="P51" s="95" t="s">
        <v>143</v>
      </c>
      <c r="T51" s="108" t="s">
        <v>53</v>
      </c>
      <c r="U51" s="108" t="s">
        <v>147</v>
      </c>
      <c r="V51" s="108" t="s">
        <v>36</v>
      </c>
    </row>
    <row r="52" spans="1:23" ht="12.75">
      <c r="A52" s="109">
        <v>39</v>
      </c>
      <c r="B52" s="110" t="s">
        <v>144</v>
      </c>
      <c r="C52" s="111" t="s">
        <v>220</v>
      </c>
      <c r="D52" s="95" t="s">
        <v>221</v>
      </c>
      <c r="E52" s="98">
        <v>32</v>
      </c>
      <c r="F52" s="95" t="s">
        <v>154</v>
      </c>
      <c r="I52" s="96">
        <f aca="true" t="shared" si="3" ref="I52:I65">ROUND(E52*G52,2)</f>
        <v>0</v>
      </c>
      <c r="J52" s="96">
        <f t="shared" si="2"/>
        <v>0</v>
      </c>
      <c r="O52" s="95">
        <v>20</v>
      </c>
      <c r="P52" s="95" t="s">
        <v>143</v>
      </c>
      <c r="T52" s="108" t="s">
        <v>53</v>
      </c>
      <c r="U52" s="108" t="s">
        <v>53</v>
      </c>
      <c r="V52" s="108" t="s">
        <v>36</v>
      </c>
      <c r="W52" s="112">
        <v>10.92</v>
      </c>
    </row>
    <row r="53" spans="1:22" ht="12.75">
      <c r="A53" s="109">
        <v>40</v>
      </c>
      <c r="B53" s="110" t="s">
        <v>144</v>
      </c>
      <c r="C53" s="111" t="s">
        <v>222</v>
      </c>
      <c r="D53" s="95" t="s">
        <v>223</v>
      </c>
      <c r="E53" s="98">
        <v>3</v>
      </c>
      <c r="F53" s="95" t="s">
        <v>154</v>
      </c>
      <c r="I53" s="96">
        <f t="shared" si="3"/>
        <v>0</v>
      </c>
      <c r="J53" s="96">
        <f t="shared" si="2"/>
        <v>0</v>
      </c>
      <c r="O53" s="95">
        <v>20</v>
      </c>
      <c r="P53" s="95" t="s">
        <v>143</v>
      </c>
      <c r="T53" s="108" t="s">
        <v>53</v>
      </c>
      <c r="U53" s="108" t="s">
        <v>147</v>
      </c>
      <c r="V53" s="108" t="s">
        <v>36</v>
      </c>
    </row>
    <row r="54" spans="1:22" ht="12.75">
      <c r="A54" s="109">
        <v>41</v>
      </c>
      <c r="B54" s="110" t="s">
        <v>144</v>
      </c>
      <c r="C54" s="111" t="s">
        <v>224</v>
      </c>
      <c r="D54" s="95" t="s">
        <v>225</v>
      </c>
      <c r="E54" s="98">
        <v>3</v>
      </c>
      <c r="F54" s="95" t="s">
        <v>154</v>
      </c>
      <c r="I54" s="96">
        <f t="shared" si="3"/>
        <v>0</v>
      </c>
      <c r="J54" s="96">
        <f t="shared" si="2"/>
        <v>0</v>
      </c>
      <c r="O54" s="95">
        <v>20</v>
      </c>
      <c r="P54" s="95" t="s">
        <v>143</v>
      </c>
      <c r="T54" s="108" t="s">
        <v>53</v>
      </c>
      <c r="U54" s="108" t="s">
        <v>147</v>
      </c>
      <c r="V54" s="108" t="s">
        <v>36</v>
      </c>
    </row>
    <row r="55" spans="1:22" ht="12.75">
      <c r="A55" s="109">
        <v>42</v>
      </c>
      <c r="B55" s="110" t="s">
        <v>144</v>
      </c>
      <c r="C55" s="111" t="s">
        <v>226</v>
      </c>
      <c r="D55" s="95" t="s">
        <v>227</v>
      </c>
      <c r="E55" s="98">
        <v>2</v>
      </c>
      <c r="F55" s="95" t="s">
        <v>154</v>
      </c>
      <c r="I55" s="96">
        <f t="shared" si="3"/>
        <v>0</v>
      </c>
      <c r="J55" s="96">
        <f t="shared" si="2"/>
        <v>0</v>
      </c>
      <c r="O55" s="95">
        <v>20</v>
      </c>
      <c r="P55" s="95" t="s">
        <v>143</v>
      </c>
      <c r="T55" s="108" t="s">
        <v>53</v>
      </c>
      <c r="U55" s="108" t="s">
        <v>147</v>
      </c>
      <c r="V55" s="108" t="s">
        <v>36</v>
      </c>
    </row>
    <row r="56" spans="1:23" ht="12.75">
      <c r="A56" s="109">
        <v>43</v>
      </c>
      <c r="B56" s="110" t="s">
        <v>144</v>
      </c>
      <c r="C56" s="111" t="s">
        <v>228</v>
      </c>
      <c r="D56" s="95" t="s">
        <v>229</v>
      </c>
      <c r="E56" s="98">
        <v>1</v>
      </c>
      <c r="F56" s="95" t="s">
        <v>154</v>
      </c>
      <c r="I56" s="96">
        <f t="shared" si="3"/>
        <v>0</v>
      </c>
      <c r="J56" s="96">
        <f t="shared" si="2"/>
        <v>0</v>
      </c>
      <c r="O56" s="95">
        <v>20</v>
      </c>
      <c r="P56" s="95" t="s">
        <v>143</v>
      </c>
      <c r="T56" s="108" t="s">
        <v>53</v>
      </c>
      <c r="U56" s="108" t="s">
        <v>53</v>
      </c>
      <c r="V56" s="108" t="s">
        <v>36</v>
      </c>
      <c r="W56" s="112">
        <v>3</v>
      </c>
    </row>
    <row r="57" spans="1:22" ht="12.75">
      <c r="A57" s="109">
        <v>44</v>
      </c>
      <c r="B57" s="110" t="s">
        <v>144</v>
      </c>
      <c r="C57" s="111" t="s">
        <v>230</v>
      </c>
      <c r="D57" s="95" t="s">
        <v>231</v>
      </c>
      <c r="E57" s="98">
        <v>3</v>
      </c>
      <c r="F57" s="95" t="s">
        <v>154</v>
      </c>
      <c r="I57" s="96">
        <f t="shared" si="3"/>
        <v>0</v>
      </c>
      <c r="J57" s="96">
        <f t="shared" si="2"/>
        <v>0</v>
      </c>
      <c r="O57" s="95">
        <v>20</v>
      </c>
      <c r="P57" s="95" t="s">
        <v>143</v>
      </c>
      <c r="T57" s="108" t="s">
        <v>53</v>
      </c>
      <c r="U57" s="108" t="s">
        <v>147</v>
      </c>
      <c r="V57" s="108" t="s">
        <v>36</v>
      </c>
    </row>
    <row r="58" spans="1:22" ht="12.75">
      <c r="A58" s="109">
        <v>45</v>
      </c>
      <c r="B58" s="110" t="s">
        <v>144</v>
      </c>
      <c r="C58" s="111" t="s">
        <v>232</v>
      </c>
      <c r="D58" s="95" t="s">
        <v>233</v>
      </c>
      <c r="E58" s="98">
        <v>4</v>
      </c>
      <c r="F58" s="95" t="s">
        <v>154</v>
      </c>
      <c r="I58" s="96">
        <f t="shared" si="3"/>
        <v>0</v>
      </c>
      <c r="J58" s="96">
        <f t="shared" si="2"/>
        <v>0</v>
      </c>
      <c r="O58" s="95">
        <v>20</v>
      </c>
      <c r="P58" s="95" t="s">
        <v>143</v>
      </c>
      <c r="T58" s="108" t="s">
        <v>53</v>
      </c>
      <c r="U58" s="108" t="s">
        <v>147</v>
      </c>
      <c r="V58" s="108" t="s">
        <v>36</v>
      </c>
    </row>
    <row r="59" spans="1:22" ht="12.75">
      <c r="A59" s="109">
        <v>46</v>
      </c>
      <c r="B59" s="110" t="s">
        <v>144</v>
      </c>
      <c r="C59" s="111" t="s">
        <v>234</v>
      </c>
      <c r="D59" s="95" t="s">
        <v>235</v>
      </c>
      <c r="E59" s="98">
        <v>3</v>
      </c>
      <c r="F59" s="95" t="s">
        <v>154</v>
      </c>
      <c r="I59" s="96">
        <f t="shared" si="3"/>
        <v>0</v>
      </c>
      <c r="J59" s="96">
        <f t="shared" si="2"/>
        <v>0</v>
      </c>
      <c r="O59" s="95">
        <v>20</v>
      </c>
      <c r="P59" s="95" t="s">
        <v>143</v>
      </c>
      <c r="T59" s="108" t="s">
        <v>53</v>
      </c>
      <c r="U59" s="108" t="s">
        <v>147</v>
      </c>
      <c r="V59" s="108" t="s">
        <v>36</v>
      </c>
    </row>
    <row r="60" spans="1:22" ht="12.75">
      <c r="A60" s="109">
        <v>47</v>
      </c>
      <c r="B60" s="110" t="s">
        <v>144</v>
      </c>
      <c r="C60" s="111" t="s">
        <v>236</v>
      </c>
      <c r="D60" s="95" t="s">
        <v>237</v>
      </c>
      <c r="E60" s="98">
        <v>3</v>
      </c>
      <c r="F60" s="95" t="s">
        <v>154</v>
      </c>
      <c r="I60" s="96">
        <f t="shared" si="3"/>
        <v>0</v>
      </c>
      <c r="J60" s="96">
        <f t="shared" si="2"/>
        <v>0</v>
      </c>
      <c r="O60" s="95">
        <v>20</v>
      </c>
      <c r="P60" s="95" t="s">
        <v>143</v>
      </c>
      <c r="T60" s="108" t="s">
        <v>53</v>
      </c>
      <c r="U60" s="108" t="s">
        <v>147</v>
      </c>
      <c r="V60" s="108" t="s">
        <v>36</v>
      </c>
    </row>
    <row r="61" spans="1:22" ht="12.75">
      <c r="A61" s="109">
        <v>48</v>
      </c>
      <c r="B61" s="110" t="s">
        <v>144</v>
      </c>
      <c r="C61" s="111" t="s">
        <v>238</v>
      </c>
      <c r="D61" s="95" t="s">
        <v>239</v>
      </c>
      <c r="E61" s="98">
        <v>1</v>
      </c>
      <c r="F61" s="95" t="s">
        <v>154</v>
      </c>
      <c r="I61" s="96">
        <f t="shared" si="3"/>
        <v>0</v>
      </c>
      <c r="J61" s="96">
        <f t="shared" si="2"/>
        <v>0</v>
      </c>
      <c r="O61" s="95">
        <v>20</v>
      </c>
      <c r="P61" s="95" t="s">
        <v>143</v>
      </c>
      <c r="T61" s="108" t="s">
        <v>53</v>
      </c>
      <c r="U61" s="108" t="s">
        <v>147</v>
      </c>
      <c r="V61" s="108" t="s">
        <v>36</v>
      </c>
    </row>
    <row r="62" spans="1:22" ht="12.75">
      <c r="A62" s="109">
        <v>49</v>
      </c>
      <c r="B62" s="110" t="s">
        <v>144</v>
      </c>
      <c r="C62" s="111" t="s">
        <v>240</v>
      </c>
      <c r="D62" s="95" t="s">
        <v>241</v>
      </c>
      <c r="E62" s="98">
        <v>1</v>
      </c>
      <c r="F62" s="95" t="s">
        <v>154</v>
      </c>
      <c r="I62" s="96">
        <f t="shared" si="3"/>
        <v>0</v>
      </c>
      <c r="J62" s="96">
        <f t="shared" si="2"/>
        <v>0</v>
      </c>
      <c r="O62" s="95">
        <v>20</v>
      </c>
      <c r="P62" s="95" t="s">
        <v>143</v>
      </c>
      <c r="T62" s="108" t="s">
        <v>53</v>
      </c>
      <c r="U62" s="108" t="s">
        <v>147</v>
      </c>
      <c r="V62" s="108" t="s">
        <v>36</v>
      </c>
    </row>
    <row r="63" spans="1:22" ht="12.75">
      <c r="A63" s="109">
        <v>50</v>
      </c>
      <c r="B63" s="110" t="s">
        <v>144</v>
      </c>
      <c r="C63" s="111" t="s">
        <v>242</v>
      </c>
      <c r="D63" s="95" t="s">
        <v>243</v>
      </c>
      <c r="E63" s="98">
        <v>3</v>
      </c>
      <c r="F63" s="95" t="s">
        <v>154</v>
      </c>
      <c r="I63" s="96">
        <f t="shared" si="3"/>
        <v>0</v>
      </c>
      <c r="J63" s="96">
        <f t="shared" si="2"/>
        <v>0</v>
      </c>
      <c r="O63" s="95">
        <v>20</v>
      </c>
      <c r="P63" s="95" t="s">
        <v>143</v>
      </c>
      <c r="T63" s="108" t="s">
        <v>53</v>
      </c>
      <c r="U63" s="108" t="s">
        <v>147</v>
      </c>
      <c r="V63" s="108" t="s">
        <v>36</v>
      </c>
    </row>
    <row r="64" spans="1:22" ht="12.75">
      <c r="A64" s="109">
        <v>51</v>
      </c>
      <c r="B64" s="110" t="s">
        <v>144</v>
      </c>
      <c r="C64" s="111" t="s">
        <v>244</v>
      </c>
      <c r="D64" s="95" t="s">
        <v>245</v>
      </c>
      <c r="E64" s="98">
        <v>3</v>
      </c>
      <c r="F64" s="95" t="s">
        <v>154</v>
      </c>
      <c r="I64" s="96">
        <f t="shared" si="3"/>
        <v>0</v>
      </c>
      <c r="J64" s="96">
        <f t="shared" si="2"/>
        <v>0</v>
      </c>
      <c r="O64" s="95">
        <v>20</v>
      </c>
      <c r="P64" s="95" t="s">
        <v>143</v>
      </c>
      <c r="T64" s="108" t="s">
        <v>53</v>
      </c>
      <c r="U64" s="108" t="s">
        <v>147</v>
      </c>
      <c r="V64" s="108" t="s">
        <v>36</v>
      </c>
    </row>
    <row r="65" spans="1:22" ht="12.75">
      <c r="A65" s="109">
        <v>52</v>
      </c>
      <c r="B65" s="110" t="s">
        <v>144</v>
      </c>
      <c r="C65" s="111" t="s">
        <v>246</v>
      </c>
      <c r="D65" s="95" t="s">
        <v>247</v>
      </c>
      <c r="E65" s="98">
        <v>9</v>
      </c>
      <c r="F65" s="95" t="s">
        <v>154</v>
      </c>
      <c r="I65" s="96">
        <f t="shared" si="3"/>
        <v>0</v>
      </c>
      <c r="J65" s="96">
        <f t="shared" si="2"/>
        <v>0</v>
      </c>
      <c r="O65" s="95">
        <v>20</v>
      </c>
      <c r="P65" s="95" t="s">
        <v>143</v>
      </c>
      <c r="T65" s="108" t="s">
        <v>53</v>
      </c>
      <c r="U65" s="108" t="s">
        <v>147</v>
      </c>
      <c r="V65" s="108" t="s">
        <v>36</v>
      </c>
    </row>
    <row r="66" spans="1:22" ht="12.75">
      <c r="A66" s="109">
        <v>53</v>
      </c>
      <c r="B66" s="110" t="s">
        <v>139</v>
      </c>
      <c r="C66" s="111" t="s">
        <v>248</v>
      </c>
      <c r="D66" s="95" t="s">
        <v>249</v>
      </c>
      <c r="E66" s="98">
        <v>75</v>
      </c>
      <c r="F66" s="95" t="s">
        <v>154</v>
      </c>
      <c r="H66" s="96">
        <f>ROUND(E66*G66,2)</f>
        <v>0</v>
      </c>
      <c r="J66" s="96">
        <f t="shared" si="2"/>
        <v>0</v>
      </c>
      <c r="O66" s="95">
        <v>20</v>
      </c>
      <c r="P66" s="95" t="s">
        <v>143</v>
      </c>
      <c r="T66" s="108" t="s">
        <v>53</v>
      </c>
      <c r="U66" s="108" t="s">
        <v>147</v>
      </c>
      <c r="V66" s="108" t="s">
        <v>36</v>
      </c>
    </row>
    <row r="67" spans="1:22" ht="12.75">
      <c r="A67" s="109">
        <v>54</v>
      </c>
      <c r="B67" s="110" t="s">
        <v>139</v>
      </c>
      <c r="C67" s="111" t="s">
        <v>250</v>
      </c>
      <c r="D67" s="95" t="s">
        <v>251</v>
      </c>
      <c r="E67" s="98">
        <v>2</v>
      </c>
      <c r="F67" s="95" t="s">
        <v>154</v>
      </c>
      <c r="H67" s="96">
        <f>ROUND(E67*G67,2)</f>
        <v>0</v>
      </c>
      <c r="J67" s="96">
        <f t="shared" si="2"/>
        <v>0</v>
      </c>
      <c r="O67" s="95">
        <v>20</v>
      </c>
      <c r="P67" s="95" t="s">
        <v>143</v>
      </c>
      <c r="T67" s="108" t="s">
        <v>53</v>
      </c>
      <c r="U67" s="108" t="s">
        <v>147</v>
      </c>
      <c r="V67" s="108" t="s">
        <v>36</v>
      </c>
    </row>
    <row r="68" spans="1:22" ht="12.75">
      <c r="A68" s="109">
        <v>55</v>
      </c>
      <c r="B68" s="110" t="s">
        <v>144</v>
      </c>
      <c r="C68" s="111" t="s">
        <v>252</v>
      </c>
      <c r="D68" s="95" t="s">
        <v>253</v>
      </c>
      <c r="E68" s="98">
        <v>1</v>
      </c>
      <c r="F68" s="95" t="s">
        <v>154</v>
      </c>
      <c r="I68" s="96">
        <f>ROUND(E68*G68,2)</f>
        <v>0</v>
      </c>
      <c r="J68" s="96">
        <f t="shared" si="2"/>
        <v>0</v>
      </c>
      <c r="O68" s="95">
        <v>20</v>
      </c>
      <c r="P68" s="95" t="s">
        <v>143</v>
      </c>
      <c r="T68" s="108" t="s">
        <v>53</v>
      </c>
      <c r="U68" s="108" t="s">
        <v>147</v>
      </c>
      <c r="V68" s="108" t="s">
        <v>36</v>
      </c>
    </row>
    <row r="69" spans="1:22" ht="12.75">
      <c r="A69" s="109">
        <v>56</v>
      </c>
      <c r="B69" s="110" t="s">
        <v>144</v>
      </c>
      <c r="C69" s="111" t="s">
        <v>254</v>
      </c>
      <c r="D69" s="95" t="s">
        <v>255</v>
      </c>
      <c r="E69" s="98">
        <v>1</v>
      </c>
      <c r="F69" s="95" t="s">
        <v>154</v>
      </c>
      <c r="I69" s="96">
        <f>ROUND(E69*G69,2)</f>
        <v>0</v>
      </c>
      <c r="J69" s="96">
        <f t="shared" si="2"/>
        <v>0</v>
      </c>
      <c r="O69" s="95">
        <v>20</v>
      </c>
      <c r="P69" s="95" t="s">
        <v>143</v>
      </c>
      <c r="T69" s="108" t="s">
        <v>53</v>
      </c>
      <c r="U69" s="108" t="s">
        <v>147</v>
      </c>
      <c r="V69" s="108" t="s">
        <v>36</v>
      </c>
    </row>
    <row r="70" spans="1:22" ht="12.75">
      <c r="A70" s="109">
        <v>57</v>
      </c>
      <c r="D70" s="95" t="s">
        <v>256</v>
      </c>
      <c r="E70" s="98">
        <v>1</v>
      </c>
      <c r="F70" s="95" t="s">
        <v>257</v>
      </c>
      <c r="J70" s="96">
        <f t="shared" si="2"/>
        <v>0</v>
      </c>
      <c r="O70" s="95">
        <v>20</v>
      </c>
      <c r="P70" s="95" t="s">
        <v>143</v>
      </c>
      <c r="T70" s="108" t="s">
        <v>53</v>
      </c>
      <c r="U70" s="108" t="s">
        <v>147</v>
      </c>
      <c r="V70" s="108" t="s">
        <v>36</v>
      </c>
    </row>
    <row r="71" spans="1:23" ht="12.75">
      <c r="A71" s="109">
        <v>58</v>
      </c>
      <c r="B71" s="110" t="s">
        <v>139</v>
      </c>
      <c r="C71" s="111" t="s">
        <v>258</v>
      </c>
      <c r="D71" s="95" t="s">
        <v>259</v>
      </c>
      <c r="E71" s="98">
        <v>153</v>
      </c>
      <c r="F71" s="95" t="s">
        <v>154</v>
      </c>
      <c r="H71" s="96">
        <f>ROUND(E71*G71,2)</f>
        <v>0</v>
      </c>
      <c r="J71" s="96">
        <f t="shared" si="2"/>
        <v>0</v>
      </c>
      <c r="O71" s="95">
        <v>20</v>
      </c>
      <c r="P71" s="95" t="s">
        <v>143</v>
      </c>
      <c r="T71" s="108" t="s">
        <v>53</v>
      </c>
      <c r="U71" s="108" t="s">
        <v>53</v>
      </c>
      <c r="V71" s="108" t="s">
        <v>36</v>
      </c>
      <c r="W71" s="112">
        <v>18.45</v>
      </c>
    </row>
    <row r="72" spans="1:23" ht="12.75">
      <c r="A72" s="109">
        <v>59</v>
      </c>
      <c r="B72" s="110" t="s">
        <v>144</v>
      </c>
      <c r="C72" s="111" t="s">
        <v>260</v>
      </c>
      <c r="D72" s="95" t="s">
        <v>261</v>
      </c>
      <c r="E72" s="98">
        <v>107</v>
      </c>
      <c r="F72" s="95" t="s">
        <v>154</v>
      </c>
      <c r="I72" s="96">
        <f>ROUND(E72*G72,2)</f>
        <v>0</v>
      </c>
      <c r="J72" s="96">
        <f t="shared" si="2"/>
        <v>0</v>
      </c>
      <c r="O72" s="95">
        <v>20</v>
      </c>
      <c r="P72" s="95" t="s">
        <v>143</v>
      </c>
      <c r="T72" s="108" t="s">
        <v>53</v>
      </c>
      <c r="U72" s="108" t="s">
        <v>53</v>
      </c>
      <c r="V72" s="108" t="s">
        <v>36</v>
      </c>
      <c r="W72" s="112">
        <v>2.622</v>
      </c>
    </row>
    <row r="73" spans="1:22" ht="12.75">
      <c r="A73" s="109">
        <v>60</v>
      </c>
      <c r="B73" s="110" t="s">
        <v>144</v>
      </c>
      <c r="C73" s="111" t="s">
        <v>262</v>
      </c>
      <c r="D73" s="95" t="s">
        <v>263</v>
      </c>
      <c r="E73" s="98">
        <v>20</v>
      </c>
      <c r="F73" s="95" t="s">
        <v>154</v>
      </c>
      <c r="I73" s="96">
        <f>ROUND(E73*G73,2)</f>
        <v>0</v>
      </c>
      <c r="J73" s="96">
        <f t="shared" si="2"/>
        <v>0</v>
      </c>
      <c r="O73" s="95">
        <v>20</v>
      </c>
      <c r="P73" s="95" t="s">
        <v>143</v>
      </c>
      <c r="T73" s="108" t="s">
        <v>53</v>
      </c>
      <c r="U73" s="108" t="s">
        <v>147</v>
      </c>
      <c r="V73" s="108" t="s">
        <v>36</v>
      </c>
    </row>
    <row r="74" spans="1:22" ht="12.75">
      <c r="A74" s="109">
        <v>61</v>
      </c>
      <c r="B74" s="110" t="s">
        <v>144</v>
      </c>
      <c r="C74" s="111" t="s">
        <v>264</v>
      </c>
      <c r="D74" s="95" t="s">
        <v>265</v>
      </c>
      <c r="E74" s="98">
        <v>11</v>
      </c>
      <c r="F74" s="95" t="s">
        <v>154</v>
      </c>
      <c r="I74" s="96">
        <f>ROUND(E74*G74,2)</f>
        <v>0</v>
      </c>
      <c r="J74" s="96">
        <f t="shared" si="2"/>
        <v>0</v>
      </c>
      <c r="O74" s="95">
        <v>20</v>
      </c>
      <c r="P74" s="95" t="s">
        <v>143</v>
      </c>
      <c r="T74" s="108" t="s">
        <v>53</v>
      </c>
      <c r="U74" s="108" t="s">
        <v>147</v>
      </c>
      <c r="V74" s="108" t="s">
        <v>36</v>
      </c>
    </row>
    <row r="75" spans="1:22" ht="12.75">
      <c r="A75" s="109">
        <v>62</v>
      </c>
      <c r="B75" s="110" t="s">
        <v>139</v>
      </c>
      <c r="C75" s="111" t="s">
        <v>266</v>
      </c>
      <c r="D75" s="95" t="s">
        <v>267</v>
      </c>
      <c r="E75" s="98">
        <v>124</v>
      </c>
      <c r="F75" s="95" t="s">
        <v>268</v>
      </c>
      <c r="H75" s="96">
        <f>ROUND(E75*G75,2)</f>
        <v>0</v>
      </c>
      <c r="J75" s="96">
        <f t="shared" si="2"/>
        <v>0</v>
      </c>
      <c r="O75" s="95">
        <v>20</v>
      </c>
      <c r="P75" s="95" t="s">
        <v>143</v>
      </c>
      <c r="T75" s="108" t="s">
        <v>53</v>
      </c>
      <c r="U75" s="108" t="s">
        <v>147</v>
      </c>
      <c r="V75" s="108" t="s">
        <v>36</v>
      </c>
    </row>
    <row r="76" spans="1:23" ht="12.75">
      <c r="A76" s="109">
        <v>63</v>
      </c>
      <c r="B76" s="110" t="s">
        <v>139</v>
      </c>
      <c r="C76" s="111" t="s">
        <v>269</v>
      </c>
      <c r="D76" s="95" t="s">
        <v>270</v>
      </c>
      <c r="E76" s="98">
        <v>100</v>
      </c>
      <c r="F76" s="95" t="s">
        <v>142</v>
      </c>
      <c r="H76" s="96">
        <f>ROUND(E76*G76,2)</f>
        <v>0</v>
      </c>
      <c r="J76" s="96">
        <f t="shared" si="2"/>
        <v>0</v>
      </c>
      <c r="O76" s="95">
        <v>20</v>
      </c>
      <c r="P76" s="95" t="s">
        <v>143</v>
      </c>
      <c r="T76" s="108" t="s">
        <v>53</v>
      </c>
      <c r="U76" s="108" t="s">
        <v>53</v>
      </c>
      <c r="V76" s="108" t="s">
        <v>36</v>
      </c>
      <c r="W76" s="112">
        <v>87.191</v>
      </c>
    </row>
    <row r="77" spans="1:22" ht="12.75">
      <c r="A77" s="109">
        <v>64</v>
      </c>
      <c r="B77" s="110" t="s">
        <v>144</v>
      </c>
      <c r="C77" s="111" t="s">
        <v>271</v>
      </c>
      <c r="D77" s="95" t="s">
        <v>272</v>
      </c>
      <c r="E77" s="98">
        <v>100</v>
      </c>
      <c r="F77" s="95" t="s">
        <v>142</v>
      </c>
      <c r="I77" s="96">
        <f>ROUND(E77*G77,2)</f>
        <v>0</v>
      </c>
      <c r="J77" s="96">
        <f t="shared" si="2"/>
        <v>0</v>
      </c>
      <c r="K77" s="97">
        <v>0.0015</v>
      </c>
      <c r="L77" s="97">
        <f>E72*K77</f>
        <v>0.1605</v>
      </c>
      <c r="O77" s="95">
        <v>20</v>
      </c>
      <c r="P77" s="95" t="s">
        <v>143</v>
      </c>
      <c r="T77" s="108" t="s">
        <v>53</v>
      </c>
      <c r="U77" s="108" t="s">
        <v>53</v>
      </c>
      <c r="V77" s="108" t="s">
        <v>36</v>
      </c>
    </row>
    <row r="78" spans="1:22" ht="12.75">
      <c r="A78" s="109">
        <v>65</v>
      </c>
      <c r="B78" s="110" t="s">
        <v>139</v>
      </c>
      <c r="C78" s="111" t="s">
        <v>273</v>
      </c>
      <c r="D78" s="95" t="s">
        <v>274</v>
      </c>
      <c r="E78" s="98">
        <v>1000</v>
      </c>
      <c r="F78" s="95" t="s">
        <v>142</v>
      </c>
      <c r="H78" s="96">
        <f>ROUND(E78*G78,2)</f>
        <v>0</v>
      </c>
      <c r="J78" s="96">
        <f aca="true" t="shared" si="4" ref="J78:J96">ROUND(E78*G78,2)</f>
        <v>0</v>
      </c>
      <c r="K78" s="97">
        <v>0.00075</v>
      </c>
      <c r="L78" s="97">
        <f>E73*K78</f>
        <v>0.015</v>
      </c>
      <c r="O78" s="95">
        <v>20</v>
      </c>
      <c r="P78" s="95" t="s">
        <v>143</v>
      </c>
      <c r="T78" s="108" t="s">
        <v>53</v>
      </c>
      <c r="U78" s="108" t="s">
        <v>53</v>
      </c>
      <c r="V78" s="108" t="s">
        <v>36</v>
      </c>
    </row>
    <row r="79" spans="1:22" ht="12.75">
      <c r="A79" s="109">
        <v>66</v>
      </c>
      <c r="B79" s="110" t="s">
        <v>144</v>
      </c>
      <c r="C79" s="111" t="s">
        <v>275</v>
      </c>
      <c r="D79" s="95" t="s">
        <v>276</v>
      </c>
      <c r="E79" s="98">
        <v>1000</v>
      </c>
      <c r="F79" s="95" t="s">
        <v>142</v>
      </c>
      <c r="I79" s="96">
        <f>ROUND(E79*G79,2)</f>
        <v>0</v>
      </c>
      <c r="J79" s="96">
        <f t="shared" si="4"/>
        <v>0</v>
      </c>
      <c r="K79" s="97">
        <v>0.0015</v>
      </c>
      <c r="L79" s="97">
        <f>E74*K79</f>
        <v>0.0165</v>
      </c>
      <c r="O79" s="95">
        <v>20</v>
      </c>
      <c r="P79" s="95" t="s">
        <v>143</v>
      </c>
      <c r="T79" s="108" t="s">
        <v>53</v>
      </c>
      <c r="U79" s="108" t="s">
        <v>53</v>
      </c>
      <c r="V79" s="108" t="s">
        <v>36</v>
      </c>
    </row>
    <row r="80" spans="1:23" ht="12.75">
      <c r="A80" s="109">
        <v>67</v>
      </c>
      <c r="B80" s="110" t="s">
        <v>139</v>
      </c>
      <c r="C80" s="111" t="s">
        <v>277</v>
      </c>
      <c r="D80" s="95" t="s">
        <v>278</v>
      </c>
      <c r="E80" s="98">
        <v>1500</v>
      </c>
      <c r="F80" s="95" t="s">
        <v>142</v>
      </c>
      <c r="H80" s="96">
        <f>ROUND(E80*G80,2)</f>
        <v>0</v>
      </c>
      <c r="J80" s="96">
        <f t="shared" si="4"/>
        <v>0</v>
      </c>
      <c r="O80" s="95">
        <v>20</v>
      </c>
      <c r="P80" s="95" t="s">
        <v>143</v>
      </c>
      <c r="T80" s="108" t="s">
        <v>53</v>
      </c>
      <c r="U80" s="108" t="s">
        <v>53</v>
      </c>
      <c r="V80" s="108" t="s">
        <v>36</v>
      </c>
      <c r="W80" s="112">
        <v>9.9</v>
      </c>
    </row>
    <row r="81" spans="1:22" ht="12.75">
      <c r="A81" s="109">
        <v>68</v>
      </c>
      <c r="B81" s="110" t="s">
        <v>139</v>
      </c>
      <c r="C81" s="111" t="s">
        <v>279</v>
      </c>
      <c r="D81" s="95" t="s">
        <v>280</v>
      </c>
      <c r="E81" s="98">
        <v>375</v>
      </c>
      <c r="F81" s="95" t="s">
        <v>142</v>
      </c>
      <c r="H81" s="96">
        <f>ROUND(E81*G81,2)</f>
        <v>0</v>
      </c>
      <c r="J81" s="96">
        <f t="shared" si="4"/>
        <v>0</v>
      </c>
      <c r="O81" s="95">
        <v>20</v>
      </c>
      <c r="P81" s="95" t="s">
        <v>143</v>
      </c>
      <c r="T81" s="108" t="s">
        <v>53</v>
      </c>
      <c r="U81" s="108" t="s">
        <v>53</v>
      </c>
      <c r="V81" s="108" t="s">
        <v>36</v>
      </c>
    </row>
    <row r="82" spans="1:23" ht="12.75">
      <c r="A82" s="109">
        <v>70</v>
      </c>
      <c r="B82" s="110" t="s">
        <v>144</v>
      </c>
      <c r="C82" s="111" t="s">
        <v>281</v>
      </c>
      <c r="D82" s="95" t="s">
        <v>282</v>
      </c>
      <c r="E82" s="98">
        <v>1500</v>
      </c>
      <c r="F82" s="95" t="s">
        <v>142</v>
      </c>
      <c r="I82" s="96">
        <f>ROUND(E82*G82,2)</f>
        <v>0</v>
      </c>
      <c r="J82" s="96">
        <f t="shared" si="4"/>
        <v>0</v>
      </c>
      <c r="O82" s="95">
        <v>20</v>
      </c>
      <c r="P82" s="95" t="s">
        <v>143</v>
      </c>
      <c r="T82" s="108" t="s">
        <v>53</v>
      </c>
      <c r="U82" s="108" t="s">
        <v>53</v>
      </c>
      <c r="V82" s="108" t="s">
        <v>36</v>
      </c>
      <c r="W82" s="112">
        <v>31.8</v>
      </c>
    </row>
    <row r="83" spans="1:22" ht="12.75">
      <c r="A83" s="109">
        <v>71</v>
      </c>
      <c r="B83" s="110" t="s">
        <v>144</v>
      </c>
      <c r="C83" s="111" t="s">
        <v>283</v>
      </c>
      <c r="D83" s="95" t="s">
        <v>284</v>
      </c>
      <c r="E83" s="98">
        <v>375</v>
      </c>
      <c r="F83" s="95" t="s">
        <v>142</v>
      </c>
      <c r="I83" s="96">
        <f>ROUND(E83*G83,2)</f>
        <v>0</v>
      </c>
      <c r="J83" s="96">
        <f t="shared" si="4"/>
        <v>0</v>
      </c>
      <c r="O83" s="95">
        <v>20</v>
      </c>
      <c r="P83" s="95" t="s">
        <v>143</v>
      </c>
      <c r="T83" s="108" t="s">
        <v>53</v>
      </c>
      <c r="U83" s="108" t="s">
        <v>53</v>
      </c>
      <c r="V83" s="108" t="s">
        <v>36</v>
      </c>
    </row>
    <row r="84" spans="1:22" ht="12.75">
      <c r="A84" s="109">
        <v>72</v>
      </c>
      <c r="B84" s="110" t="s">
        <v>139</v>
      </c>
      <c r="C84" s="111" t="s">
        <v>285</v>
      </c>
      <c r="D84" s="95" t="s">
        <v>286</v>
      </c>
      <c r="E84" s="98">
        <v>150</v>
      </c>
      <c r="F84" s="95" t="s">
        <v>142</v>
      </c>
      <c r="H84" s="96">
        <f>ROUND(E84*G84,2)</f>
        <v>0</v>
      </c>
      <c r="J84" s="96">
        <f t="shared" si="4"/>
        <v>0</v>
      </c>
      <c r="O84" s="95">
        <v>20</v>
      </c>
      <c r="P84" s="95" t="s">
        <v>143</v>
      </c>
      <c r="T84" s="108" t="s">
        <v>53</v>
      </c>
      <c r="U84" s="108" t="s">
        <v>53</v>
      </c>
      <c r="V84" s="108" t="s">
        <v>36</v>
      </c>
    </row>
    <row r="85" spans="1:22" ht="12.75">
      <c r="A85" s="109">
        <v>73</v>
      </c>
      <c r="B85" s="110" t="s">
        <v>144</v>
      </c>
      <c r="C85" s="111" t="s">
        <v>287</v>
      </c>
      <c r="D85" s="95" t="s">
        <v>288</v>
      </c>
      <c r="E85" s="98">
        <v>150</v>
      </c>
      <c r="F85" s="95" t="s">
        <v>142</v>
      </c>
      <c r="I85" s="96">
        <f>ROUND(E85*G85,2)</f>
        <v>0</v>
      </c>
      <c r="J85" s="96">
        <f t="shared" si="4"/>
        <v>0</v>
      </c>
      <c r="O85" s="95">
        <v>20</v>
      </c>
      <c r="P85" s="95" t="s">
        <v>143</v>
      </c>
      <c r="T85" s="108" t="s">
        <v>53</v>
      </c>
      <c r="U85" s="108" t="s">
        <v>53</v>
      </c>
      <c r="V85" s="108" t="s">
        <v>36</v>
      </c>
    </row>
    <row r="86" spans="1:22" ht="12.75">
      <c r="A86" s="109">
        <v>74</v>
      </c>
      <c r="B86" s="110" t="s">
        <v>139</v>
      </c>
      <c r="C86" s="111" t="s">
        <v>289</v>
      </c>
      <c r="D86" s="95" t="s">
        <v>290</v>
      </c>
      <c r="E86" s="98">
        <v>50</v>
      </c>
      <c r="F86" s="95" t="s">
        <v>142</v>
      </c>
      <c r="H86" s="96">
        <f>ROUND(E86*G86,2)</f>
        <v>0</v>
      </c>
      <c r="J86" s="96">
        <f t="shared" si="4"/>
        <v>0</v>
      </c>
      <c r="O86" s="95">
        <v>20</v>
      </c>
      <c r="P86" s="95" t="s">
        <v>143</v>
      </c>
      <c r="T86" s="108" t="s">
        <v>53</v>
      </c>
      <c r="U86" s="108" t="s">
        <v>53</v>
      </c>
      <c r="V86" s="108" t="s">
        <v>36</v>
      </c>
    </row>
    <row r="87" spans="1:22" ht="12.75">
      <c r="A87" s="109">
        <v>75</v>
      </c>
      <c r="B87" s="110" t="s">
        <v>144</v>
      </c>
      <c r="C87" s="111" t="s">
        <v>291</v>
      </c>
      <c r="D87" s="95" t="s">
        <v>292</v>
      </c>
      <c r="E87" s="98">
        <v>50</v>
      </c>
      <c r="F87" s="95" t="s">
        <v>142</v>
      </c>
      <c r="I87" s="96">
        <f>ROUND(E87*G87,2)</f>
        <v>0</v>
      </c>
      <c r="J87" s="96">
        <f t="shared" si="4"/>
        <v>0</v>
      </c>
      <c r="O87" s="95">
        <v>20</v>
      </c>
      <c r="P87" s="95" t="s">
        <v>143</v>
      </c>
      <c r="T87" s="108" t="s">
        <v>53</v>
      </c>
      <c r="U87" s="108" t="s">
        <v>53</v>
      </c>
      <c r="V87" s="108" t="s">
        <v>36</v>
      </c>
    </row>
    <row r="88" spans="1:22" ht="12.75">
      <c r="A88" s="109">
        <v>76</v>
      </c>
      <c r="B88" s="110" t="s">
        <v>139</v>
      </c>
      <c r="C88" s="111" t="s">
        <v>293</v>
      </c>
      <c r="D88" s="95" t="s">
        <v>294</v>
      </c>
      <c r="E88" s="98">
        <v>60</v>
      </c>
      <c r="F88" s="95" t="s">
        <v>142</v>
      </c>
      <c r="H88" s="96">
        <f>ROUND(E88*G88,2)</f>
        <v>0</v>
      </c>
      <c r="J88" s="96">
        <f t="shared" si="4"/>
        <v>0</v>
      </c>
      <c r="O88" s="95">
        <v>20</v>
      </c>
      <c r="P88" s="95" t="s">
        <v>143</v>
      </c>
      <c r="T88" s="108" t="s">
        <v>53</v>
      </c>
      <c r="U88" s="108" t="s">
        <v>53</v>
      </c>
      <c r="V88" s="108" t="s">
        <v>36</v>
      </c>
    </row>
    <row r="89" spans="1:22" ht="12.75">
      <c r="A89" s="109">
        <v>77</v>
      </c>
      <c r="B89" s="110" t="s">
        <v>144</v>
      </c>
      <c r="C89" s="111" t="s">
        <v>295</v>
      </c>
      <c r="D89" s="95" t="s">
        <v>296</v>
      </c>
      <c r="E89" s="98">
        <v>60</v>
      </c>
      <c r="F89" s="95" t="s">
        <v>142</v>
      </c>
      <c r="I89" s="96">
        <f>ROUND(E89*G89,2)</f>
        <v>0</v>
      </c>
      <c r="J89" s="96">
        <f t="shared" si="4"/>
        <v>0</v>
      </c>
      <c r="O89" s="95">
        <v>20</v>
      </c>
      <c r="P89" s="95" t="s">
        <v>143</v>
      </c>
      <c r="T89" s="108" t="s">
        <v>53</v>
      </c>
      <c r="U89" s="108" t="s">
        <v>53</v>
      </c>
      <c r="V89" s="108" t="s">
        <v>36</v>
      </c>
    </row>
    <row r="90" spans="1:22" ht="12.75">
      <c r="A90" s="109">
        <v>78</v>
      </c>
      <c r="D90" s="95" t="s">
        <v>297</v>
      </c>
      <c r="E90" s="98">
        <v>295.31</v>
      </c>
      <c r="F90" s="95" t="s">
        <v>142</v>
      </c>
      <c r="J90" s="96">
        <f t="shared" si="4"/>
        <v>0</v>
      </c>
      <c r="O90" s="95">
        <v>20</v>
      </c>
      <c r="P90" s="95" t="s">
        <v>143</v>
      </c>
      <c r="T90" s="108" t="s">
        <v>53</v>
      </c>
      <c r="U90" s="108" t="s">
        <v>53</v>
      </c>
      <c r="V90" s="108" t="s">
        <v>36</v>
      </c>
    </row>
    <row r="91" spans="1:22" ht="12.75">
      <c r="A91" s="109">
        <v>79</v>
      </c>
      <c r="D91" s="95" t="s">
        <v>298</v>
      </c>
      <c r="E91" s="98">
        <v>168.45</v>
      </c>
      <c r="F91" s="95" t="s">
        <v>142</v>
      </c>
      <c r="J91" s="96">
        <f t="shared" si="4"/>
        <v>0</v>
      </c>
      <c r="O91" s="95">
        <v>20</v>
      </c>
      <c r="P91" s="95" t="s">
        <v>143</v>
      </c>
      <c r="T91" s="108" t="s">
        <v>53</v>
      </c>
      <c r="U91" s="108" t="s">
        <v>53</v>
      </c>
      <c r="V91" s="108" t="s">
        <v>36</v>
      </c>
    </row>
    <row r="92" spans="1:22" ht="12.75">
      <c r="A92" s="109">
        <v>80</v>
      </c>
      <c r="D92" s="95" t="s">
        <v>299</v>
      </c>
      <c r="E92" s="98">
        <v>148</v>
      </c>
      <c r="F92" s="95" t="s">
        <v>142</v>
      </c>
      <c r="J92" s="96">
        <f t="shared" si="4"/>
        <v>0</v>
      </c>
      <c r="O92" s="95">
        <v>20</v>
      </c>
      <c r="P92" s="95" t="s">
        <v>143</v>
      </c>
      <c r="T92" s="108" t="s">
        <v>53</v>
      </c>
      <c r="U92" s="108" t="s">
        <v>53</v>
      </c>
      <c r="V92" s="108" t="s">
        <v>36</v>
      </c>
    </row>
    <row r="93" spans="1:22" ht="12.75">
      <c r="A93" s="109">
        <v>81</v>
      </c>
      <c r="D93" s="95" t="s">
        <v>300</v>
      </c>
      <c r="E93" s="98">
        <v>113.96</v>
      </c>
      <c r="F93" s="95" t="s">
        <v>301</v>
      </c>
      <c r="J93" s="96">
        <f t="shared" si="4"/>
        <v>0</v>
      </c>
      <c r="O93" s="95">
        <v>20</v>
      </c>
      <c r="P93" s="95" t="s">
        <v>143</v>
      </c>
      <c r="T93" s="108" t="s">
        <v>53</v>
      </c>
      <c r="U93" s="108" t="s">
        <v>53</v>
      </c>
      <c r="V93" s="108" t="s">
        <v>36</v>
      </c>
    </row>
    <row r="94" spans="1:22" ht="12.75">
      <c r="A94" s="109">
        <v>82</v>
      </c>
      <c r="D94" s="95" t="s">
        <v>302</v>
      </c>
      <c r="E94" s="98">
        <v>2210</v>
      </c>
      <c r="F94" s="95" t="s">
        <v>301</v>
      </c>
      <c r="J94" s="96">
        <f t="shared" si="4"/>
        <v>0</v>
      </c>
      <c r="O94" s="95">
        <v>20</v>
      </c>
      <c r="P94" s="95" t="s">
        <v>143</v>
      </c>
      <c r="T94" s="108" t="s">
        <v>53</v>
      </c>
      <c r="U94" s="108" t="s">
        <v>53</v>
      </c>
      <c r="V94" s="108" t="s">
        <v>36</v>
      </c>
    </row>
    <row r="95" spans="1:22" ht="12.75">
      <c r="A95" s="109">
        <v>83</v>
      </c>
      <c r="D95" s="95" t="s">
        <v>303</v>
      </c>
      <c r="E95" s="98">
        <v>736.43</v>
      </c>
      <c r="F95" s="95" t="s">
        <v>301</v>
      </c>
      <c r="J95" s="96">
        <f t="shared" si="4"/>
        <v>0</v>
      </c>
      <c r="O95" s="95">
        <v>20</v>
      </c>
      <c r="P95" s="95" t="s">
        <v>143</v>
      </c>
      <c r="T95" s="108" t="s">
        <v>53</v>
      </c>
      <c r="U95" s="108" t="s">
        <v>53</v>
      </c>
      <c r="V95" s="108" t="s">
        <v>36</v>
      </c>
    </row>
    <row r="96" spans="4:22" ht="12.75">
      <c r="D96" s="95" t="s">
        <v>304</v>
      </c>
      <c r="E96" s="98">
        <v>1</v>
      </c>
      <c r="F96" s="95" t="s">
        <v>257</v>
      </c>
      <c r="J96" s="96">
        <f t="shared" si="4"/>
        <v>0</v>
      </c>
      <c r="P96" s="95" t="s">
        <v>143</v>
      </c>
      <c r="T96" s="108" t="s">
        <v>53</v>
      </c>
      <c r="U96" s="108" t="s">
        <v>53</v>
      </c>
      <c r="V96" s="108" t="s">
        <v>36</v>
      </c>
    </row>
    <row r="97" spans="4:22" ht="12.75">
      <c r="D97" s="95" t="s">
        <v>97</v>
      </c>
      <c r="J97" s="96">
        <f>SUM(J14:J96)</f>
        <v>0</v>
      </c>
      <c r="P97" s="95" t="s">
        <v>143</v>
      </c>
      <c r="T97" s="108" t="s">
        <v>53</v>
      </c>
      <c r="U97" s="108" t="s">
        <v>147</v>
      </c>
      <c r="V97" s="108" t="s">
        <v>36</v>
      </c>
    </row>
    <row r="98" spans="16:22" ht="12.75">
      <c r="P98" s="95" t="s">
        <v>143</v>
      </c>
      <c r="T98" s="108" t="s">
        <v>53</v>
      </c>
      <c r="U98" s="108" t="s">
        <v>53</v>
      </c>
      <c r="V98" s="108" t="s">
        <v>36</v>
      </c>
    </row>
    <row r="99" spans="16:22" ht="12.75">
      <c r="P99" s="95" t="s">
        <v>143</v>
      </c>
      <c r="T99" s="108" t="s">
        <v>53</v>
      </c>
      <c r="U99" s="108" t="s">
        <v>147</v>
      </c>
      <c r="V99" s="108" t="s">
        <v>36</v>
      </c>
    </row>
    <row r="100" spans="16:22" ht="12.75">
      <c r="P100" s="95" t="s">
        <v>143</v>
      </c>
      <c r="T100" s="108" t="s">
        <v>53</v>
      </c>
      <c r="U100" s="108" t="s">
        <v>53</v>
      </c>
      <c r="V100" s="108" t="s">
        <v>36</v>
      </c>
    </row>
    <row r="101" spans="16:22" ht="12.75">
      <c r="P101" s="95" t="s">
        <v>143</v>
      </c>
      <c r="T101" s="108" t="s">
        <v>53</v>
      </c>
      <c r="U101" s="108" t="s">
        <v>53</v>
      </c>
      <c r="V101" s="108" t="s">
        <v>36</v>
      </c>
    </row>
    <row r="102" spans="16:22" ht="12.75">
      <c r="P102" s="95" t="s">
        <v>143</v>
      </c>
      <c r="T102" s="108" t="s">
        <v>53</v>
      </c>
      <c r="U102" s="108" t="s">
        <v>147</v>
      </c>
      <c r="V102" s="108" t="s">
        <v>36</v>
      </c>
    </row>
    <row r="103" spans="16:22" ht="12.75">
      <c r="P103" s="95" t="s">
        <v>143</v>
      </c>
      <c r="T103" s="108" t="s">
        <v>53</v>
      </c>
      <c r="U103" s="108" t="s">
        <v>147</v>
      </c>
      <c r="V103" s="108" t="s">
        <v>36</v>
      </c>
    </row>
    <row r="104" spans="16:22" ht="12.75">
      <c r="P104" s="95" t="s">
        <v>143</v>
      </c>
      <c r="T104" s="108" t="s">
        <v>53</v>
      </c>
      <c r="U104" s="108" t="s">
        <v>53</v>
      </c>
      <c r="V104" s="108" t="s">
        <v>36</v>
      </c>
    </row>
    <row r="105" spans="16:22" ht="12.75">
      <c r="P105" s="95" t="s">
        <v>143</v>
      </c>
      <c r="T105" s="108" t="s">
        <v>53</v>
      </c>
      <c r="U105" s="108" t="s">
        <v>147</v>
      </c>
      <c r="V105" s="108" t="s">
        <v>36</v>
      </c>
    </row>
    <row r="106" spans="16:22" ht="12.75">
      <c r="P106" s="95" t="s">
        <v>143</v>
      </c>
      <c r="T106" s="108" t="s">
        <v>53</v>
      </c>
      <c r="U106" s="108" t="s">
        <v>53</v>
      </c>
      <c r="V106" s="108" t="s">
        <v>36</v>
      </c>
    </row>
    <row r="107" spans="16:22" ht="12.75">
      <c r="P107" s="95" t="s">
        <v>143</v>
      </c>
      <c r="T107" s="108" t="s">
        <v>53</v>
      </c>
      <c r="U107" s="108" t="s">
        <v>147</v>
      </c>
      <c r="V107" s="108" t="s">
        <v>36</v>
      </c>
    </row>
    <row r="108" spans="16:22" ht="12.75">
      <c r="P108" s="95" t="s">
        <v>143</v>
      </c>
      <c r="T108" s="108" t="s">
        <v>53</v>
      </c>
      <c r="U108" s="108" t="s">
        <v>53</v>
      </c>
      <c r="V108" s="108" t="s">
        <v>36</v>
      </c>
    </row>
    <row r="109" spans="16:22" ht="12.75">
      <c r="P109" s="95" t="s">
        <v>143</v>
      </c>
      <c r="T109" s="108" t="s">
        <v>53</v>
      </c>
      <c r="U109" s="108" t="s">
        <v>147</v>
      </c>
      <c r="V109" s="108" t="s">
        <v>36</v>
      </c>
    </row>
  </sheetData>
  <sheetProtection selectLockedCells="1" selectUnlockedCells="1"/>
  <mergeCells count="2">
    <mergeCell ref="K9:L9"/>
    <mergeCell ref="M9:N9"/>
  </mergeCells>
  <printOptions horizontalCentered="1"/>
  <pageMargins left="0.4" right="0.3402777777777778" top="0.6298611111111111" bottom="0.6097222222222223" header="0.5118055555555555" footer="0.3541666666666667"/>
  <pageSetup horizontalDpi="300" verticalDpi="300" orientation="portrait" paperSize="9"/>
  <headerFooter alignWithMargins="0">
    <oddFooter>&amp;R&amp;"Arial Narrow,Bežné"&amp;8Strana&amp;"Arial,Normálne"&amp;10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Marián Gembala</dc:creator>
  <cp:keywords/>
  <dc:description/>
  <cp:lastModifiedBy>Miro</cp:lastModifiedBy>
  <cp:lastPrinted>2010-02-20T21:53:00Z</cp:lastPrinted>
  <dcterms:created xsi:type="dcterms:W3CDTF">1999-04-06T07:39:42Z</dcterms:created>
  <dcterms:modified xsi:type="dcterms:W3CDTF">2012-07-13T13:46:17Z</dcterms:modified>
  <cp:category/>
  <cp:version/>
  <cp:contentType/>
  <cp:contentStatus/>
</cp:coreProperties>
</file>